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01" windowWidth="12120" windowHeight="9120" tabRatio="874" activeTab="3"/>
  </bookViews>
  <sheets>
    <sheet name="Чемпионат Украины-2011" sheetId="1" r:id="rId1"/>
    <sheet name="Кубок Украины-2011" sheetId="2" r:id="rId2"/>
    <sheet name="Кубок Федераций-2011" sheetId="3" r:id="rId3"/>
    <sheet name="Итоги 2011 по-киевски" sheetId="4" r:id="rId4"/>
    <sheet name="Итоги 2011 по-московски" sheetId="5" r:id="rId5"/>
  </sheets>
  <definedNames>
    <definedName name="_xlnm.Print_Area" localSheetId="3">'Итоги 2011 по-киевски'!$A$1:$L$73</definedName>
    <definedName name="_xlnm.Print_Area" localSheetId="4">'Итоги 2011 по-московски'!$A$1:$H$72</definedName>
  </definedNames>
  <calcPr fullCalcOnLoad="1"/>
</workbook>
</file>

<file path=xl/sharedStrings.xml><?xml version="1.0" encoding="utf-8"?>
<sst xmlns="http://schemas.openxmlformats.org/spreadsheetml/2006/main" count="997" uniqueCount="252">
  <si>
    <t>ФИО</t>
  </si>
  <si>
    <t>Место</t>
  </si>
  <si>
    <t>Сумма мест</t>
  </si>
  <si>
    <t>Сектор</t>
  </si>
  <si>
    <t>ИТОГ</t>
  </si>
  <si>
    <t>Sm20 =</t>
  </si>
  <si>
    <t xml:space="preserve">Sr = </t>
  </si>
  <si>
    <t>Т =</t>
  </si>
  <si>
    <t>Кол-во уч.</t>
  </si>
  <si>
    <t xml:space="preserve">Вес(гр) </t>
  </si>
  <si>
    <t xml:space="preserve">Место в зоне </t>
  </si>
  <si>
    <t xml:space="preserve">1-й тур </t>
  </si>
  <si>
    <t xml:space="preserve">2-й тур </t>
  </si>
  <si>
    <t xml:space="preserve">Общий вес </t>
  </si>
  <si>
    <t>А8</t>
  </si>
  <si>
    <t>Даценко В.</t>
  </si>
  <si>
    <t>Тернавский Юрий</t>
  </si>
  <si>
    <t>Мельник Александр</t>
  </si>
  <si>
    <t>Пидлубный Сергей</t>
  </si>
  <si>
    <t>Агеенко Игорь</t>
  </si>
  <si>
    <t>Перепелица Роман</t>
  </si>
  <si>
    <t>Олейник Олег</t>
  </si>
  <si>
    <t>Андрух Максим</t>
  </si>
  <si>
    <t>Боев Олег</t>
  </si>
  <si>
    <t>Иваненко Виталий</t>
  </si>
  <si>
    <t>Сорока Богдан</t>
  </si>
  <si>
    <t>Таранов Александр</t>
  </si>
  <si>
    <t>Вирченко Сергей</t>
  </si>
  <si>
    <t>Гуров Сергей</t>
  </si>
  <si>
    <t>Шаня Евгений</t>
  </si>
  <si>
    <t>Пугач Алексей</t>
  </si>
  <si>
    <t>Веселовский Игорь</t>
  </si>
  <si>
    <t>Бородайко Константин</t>
  </si>
  <si>
    <t>Романив Любомир</t>
  </si>
  <si>
    <t>Левицкий Олег</t>
  </si>
  <si>
    <t>Цветков Михаил</t>
  </si>
  <si>
    <t>Гаврилюк Роман</t>
  </si>
  <si>
    <t>Мацюк Руслан</t>
  </si>
  <si>
    <t>Логановский В.</t>
  </si>
  <si>
    <t>Дубина Анатолий</t>
  </si>
  <si>
    <t>Исько Владимир</t>
  </si>
  <si>
    <t>Ковалев Александр</t>
  </si>
  <si>
    <t>Пясецкий Николай</t>
  </si>
  <si>
    <t>Рипка Сергей</t>
  </si>
  <si>
    <t>Мокруш Андрей</t>
  </si>
  <si>
    <t>Страшный Алексей</t>
  </si>
  <si>
    <t>Андрусенко Федор</t>
  </si>
  <si>
    <t>Гарбуза Сергей</t>
  </si>
  <si>
    <t>Турик Борис</t>
  </si>
  <si>
    <t>Молодцов Эдуард</t>
  </si>
  <si>
    <t>Вацко Виктор</t>
  </si>
  <si>
    <t>Титаренко Сергей</t>
  </si>
  <si>
    <t>Дудченко Владислав</t>
  </si>
  <si>
    <t>Антонюк Дмитрий</t>
  </si>
  <si>
    <t>Крячок Дмитрий</t>
  </si>
  <si>
    <t>Чертенков Евгений</t>
  </si>
  <si>
    <t>Зибчук Руслан</t>
  </si>
  <si>
    <t>Тикконен Руслан</t>
  </si>
  <si>
    <t>Лавцевич Александр</t>
  </si>
  <si>
    <t>Максимов Игорь</t>
  </si>
  <si>
    <t>Нановский Тарас</t>
  </si>
  <si>
    <t>Сливинский Руслан</t>
  </si>
  <si>
    <t>Якубовский Валерий</t>
  </si>
  <si>
    <t>Сницерук Сергей</t>
  </si>
  <si>
    <t>Дворчук Владимир</t>
  </si>
  <si>
    <t>Головня Роман</t>
  </si>
  <si>
    <t>Музалевский Алексей</t>
  </si>
  <si>
    <t>Попов Сергей</t>
  </si>
  <si>
    <t>Калиниченко Антон</t>
  </si>
  <si>
    <t>Хренов Александр</t>
  </si>
  <si>
    <t>Фонарев Андрей</t>
  </si>
  <si>
    <t>Флуераш Александр</t>
  </si>
  <si>
    <t>Марков Андрей</t>
  </si>
  <si>
    <t>Ермураки Александр</t>
  </si>
  <si>
    <t>Ткачук Юрий</t>
  </si>
  <si>
    <t>Бреславский Александр</t>
  </si>
  <si>
    <t>Денисова Татьяна</t>
  </si>
  <si>
    <t>Лисаковская Юлия</t>
  </si>
  <si>
    <t>Буглак Евгений</t>
  </si>
  <si>
    <t>Ивано-Франковск</t>
  </si>
  <si>
    <t>Запорожье</t>
  </si>
  <si>
    <t>Днепропетровск</t>
  </si>
  <si>
    <t>Киев</t>
  </si>
  <si>
    <t>Винница</t>
  </si>
  <si>
    <t>Киевская обл.</t>
  </si>
  <si>
    <t>Львов</t>
  </si>
  <si>
    <t>Одесса</t>
  </si>
  <si>
    <t>Харьков</t>
  </si>
  <si>
    <t>Черновцы</t>
  </si>
  <si>
    <t>Чернигов</t>
  </si>
  <si>
    <t>D7</t>
  </si>
  <si>
    <t>A15</t>
  </si>
  <si>
    <t>C3</t>
  </si>
  <si>
    <t>B14</t>
  </si>
  <si>
    <t>C5</t>
  </si>
  <si>
    <t>D9</t>
  </si>
  <si>
    <t>B10</t>
  </si>
  <si>
    <t>A1</t>
  </si>
  <si>
    <t>C4</t>
  </si>
  <si>
    <t>D2</t>
  </si>
  <si>
    <t>A3</t>
  </si>
  <si>
    <t>B11</t>
  </si>
  <si>
    <t>D6</t>
  </si>
  <si>
    <t>C15</t>
  </si>
  <si>
    <t>B9</t>
  </si>
  <si>
    <t>A2</t>
  </si>
  <si>
    <t>B1</t>
  </si>
  <si>
    <t>C13</t>
  </si>
  <si>
    <t>A9</t>
  </si>
  <si>
    <t>D8</t>
  </si>
  <si>
    <t>B16</t>
  </si>
  <si>
    <t>D3</t>
  </si>
  <si>
    <t>C12</t>
  </si>
  <si>
    <t>D14</t>
  </si>
  <si>
    <t>C8</t>
  </si>
  <si>
    <t>B4</t>
  </si>
  <si>
    <t>A12</t>
  </si>
  <si>
    <t>A5</t>
  </si>
  <si>
    <t>C14</t>
  </si>
  <si>
    <t>B2</t>
  </si>
  <si>
    <t>D16</t>
  </si>
  <si>
    <t>D4</t>
  </si>
  <si>
    <t>A13</t>
  </si>
  <si>
    <t>B8</t>
  </si>
  <si>
    <t>C10</t>
  </si>
  <si>
    <t>A7</t>
  </si>
  <si>
    <t>B15</t>
  </si>
  <si>
    <t>D15</t>
  </si>
  <si>
    <t>C16</t>
  </si>
  <si>
    <t>A10</t>
  </si>
  <si>
    <t>B7</t>
  </si>
  <si>
    <t>C9</t>
  </si>
  <si>
    <t>D13</t>
  </si>
  <si>
    <t>C7</t>
  </si>
  <si>
    <t>D5</t>
  </si>
  <si>
    <t>A4</t>
  </si>
  <si>
    <t>B12</t>
  </si>
  <si>
    <t>B13</t>
  </si>
  <si>
    <t>D10</t>
  </si>
  <si>
    <t>C2</t>
  </si>
  <si>
    <t>C6</t>
  </si>
  <si>
    <t>B6</t>
  </si>
  <si>
    <t>A16</t>
  </si>
  <si>
    <t>D1</t>
  </si>
  <si>
    <t>C11</t>
  </si>
  <si>
    <t>A11</t>
  </si>
  <si>
    <t>B5</t>
  </si>
  <si>
    <t>D11</t>
  </si>
  <si>
    <t>B3</t>
  </si>
  <si>
    <t>D12</t>
  </si>
  <si>
    <t>A14</t>
  </si>
  <si>
    <t>C1</t>
  </si>
  <si>
    <t>A6</t>
  </si>
  <si>
    <t>A8</t>
  </si>
  <si>
    <t>Sr/Sm20 =1</t>
  </si>
  <si>
    <t xml:space="preserve">Kaa </t>
  </si>
  <si>
    <t>Titar</t>
  </si>
  <si>
    <t>VIVA</t>
  </si>
  <si>
    <t>TUR</t>
  </si>
  <si>
    <t>SEMEN</t>
  </si>
  <si>
    <t>Карпенко Юрий</t>
  </si>
  <si>
    <t>Бондар Евгений</t>
  </si>
  <si>
    <t>Козишкурт Павел</t>
  </si>
  <si>
    <t>Матвеев Вадим</t>
  </si>
  <si>
    <t>Федерация</t>
  </si>
  <si>
    <t>Ник</t>
  </si>
  <si>
    <t>S-Alex</t>
  </si>
  <si>
    <t>Sr/Sm20 =0,69</t>
  </si>
  <si>
    <t>2 тура =1,5</t>
  </si>
  <si>
    <r>
      <t>24-26 июня 2011 года</t>
    </r>
    <r>
      <rPr>
        <sz val="12"/>
        <rFont val="Times New Roman"/>
        <family val="1"/>
      </rPr>
      <t xml:space="preserve"> Артемовская дамба Печенежского водохранилища Харьковской области</t>
    </r>
  </si>
  <si>
    <t>Nemiroff Кубок Украины 2011года по ловле рыбы фидером.</t>
  </si>
  <si>
    <t>Расчет. балл</t>
  </si>
  <si>
    <t>Статус (кубок) =1,3</t>
  </si>
  <si>
    <t>Рейтинг до тура</t>
  </si>
  <si>
    <t>Рейтинг после тура</t>
  </si>
  <si>
    <t>после тура</t>
  </si>
  <si>
    <r>
      <t>27-29 мая 2011 года</t>
    </r>
    <r>
      <rPr>
        <sz val="12"/>
        <rFont val="Times New Roman"/>
        <family val="1"/>
      </rPr>
      <t xml:space="preserve"> Набережная г.Украинка Обуховского района Киевской области</t>
    </r>
  </si>
  <si>
    <t>Nemiroff Чемпионат Украины 2011 по ловле рыбы фидером.</t>
  </si>
  <si>
    <t>Nemiroff Кубок Федераций 2011 по ловле рыбы фидером.</t>
  </si>
  <si>
    <t>до тура</t>
  </si>
  <si>
    <t>Taurus</t>
  </si>
  <si>
    <t>ZooM</t>
  </si>
  <si>
    <t>AK</t>
  </si>
  <si>
    <t>Trolik</t>
  </si>
  <si>
    <t>Nycolas</t>
  </si>
  <si>
    <t>RSM</t>
  </si>
  <si>
    <t>demerdji</t>
  </si>
  <si>
    <t>Gepard</t>
  </si>
  <si>
    <t>Юлия</t>
  </si>
  <si>
    <t>Visko</t>
  </si>
  <si>
    <t>Freddy</t>
  </si>
  <si>
    <t>Dood</t>
  </si>
  <si>
    <t>Pavel K</t>
  </si>
  <si>
    <t>Boev</t>
  </si>
  <si>
    <t>ooa64</t>
  </si>
  <si>
    <t>Edgik</t>
  </si>
  <si>
    <t>Feederal_74</t>
  </si>
  <si>
    <t>volvo</t>
  </si>
  <si>
    <t>Ruslan98</t>
  </si>
  <si>
    <t>Максимус7999</t>
  </si>
  <si>
    <t>andkiev</t>
  </si>
  <si>
    <t>Алекс</t>
  </si>
  <si>
    <t>DYM</t>
  </si>
  <si>
    <t>Sergey_S28</t>
  </si>
  <si>
    <t>TohaFisher</t>
  </si>
  <si>
    <t>Олег 111</t>
  </si>
  <si>
    <t>TARANOFF</t>
  </si>
  <si>
    <t>Чемпионат Украины-2011</t>
  </si>
  <si>
    <t>Кубок Украины-2011</t>
  </si>
  <si>
    <t>Кубок Федераций-2011</t>
  </si>
  <si>
    <t>1 тур</t>
  </si>
  <si>
    <t>2 тур</t>
  </si>
  <si>
    <t>Общий вес, г</t>
  </si>
  <si>
    <t>Всего:</t>
  </si>
  <si>
    <t>Чемпионат Украины</t>
  </si>
  <si>
    <t>Кубок Украины</t>
  </si>
  <si>
    <t>Кубок Федераций</t>
  </si>
  <si>
    <t>Рейтинг спортсменов Украины 2011 по киевской методике подсчета</t>
  </si>
  <si>
    <t>Рейтинг спортсменов Украины 2011 по московской методике подсчета</t>
  </si>
  <si>
    <t>Итого</t>
  </si>
  <si>
    <t>Общий вес:</t>
  </si>
  <si>
    <t xml:space="preserve">Расчет рейтинговых очков участника соревнования: </t>
  </si>
  <si>
    <t>1. За каждое соревнование участник получает следующее количество очков:</t>
  </si>
  <si>
    <t>N = B * T * P * K</t>
  </si>
  <si>
    <r>
      <t xml:space="preserve">B </t>
    </r>
    <r>
      <rPr>
        <sz val="10"/>
        <color indexed="56"/>
        <rFont val="Verdana"/>
        <family val="2"/>
      </rPr>
      <t>- очки набранные спортсменом в данных соревнованиях.</t>
    </r>
  </si>
  <si>
    <r>
      <t xml:space="preserve">• В соревнованиях места НЕ квотируются. Но за последнее место участник получает 0 </t>
    </r>
    <r>
      <rPr>
        <sz val="10"/>
        <color indexed="8"/>
        <rFont val="Verdana"/>
        <family val="2"/>
      </rPr>
      <t>очков.</t>
    </r>
  </si>
  <si>
    <t>• Участники, занявшие призовые места, получают бонусные баллы, которые суммируется с балом за соревнование:</t>
  </si>
  <si>
    <t>• Балл, полученный за соревнования высчитывается по Формуле</t>
  </si>
  <si>
    <r>
      <t>B</t>
    </r>
    <r>
      <rPr>
        <sz val="10"/>
        <color indexed="8"/>
        <rFont val="Verdana"/>
        <family val="2"/>
      </rPr>
      <t xml:space="preserve">= </t>
    </r>
    <r>
      <rPr>
        <b/>
        <sz val="10"/>
        <color indexed="8"/>
        <rFont val="Verdana"/>
        <family val="2"/>
      </rPr>
      <t>A</t>
    </r>
    <r>
      <rPr>
        <sz val="10"/>
        <color indexed="8"/>
        <rFont val="Verdana"/>
        <family val="2"/>
      </rPr>
      <t>+S-</t>
    </r>
    <r>
      <rPr>
        <b/>
        <sz val="10"/>
        <color indexed="8"/>
        <rFont val="Verdana"/>
        <family val="2"/>
      </rPr>
      <t>A</t>
    </r>
    <r>
      <rPr>
        <sz val="10"/>
        <color indexed="8"/>
        <rFont val="Verdana"/>
        <family val="2"/>
      </rPr>
      <t>*(M-1)/(N-1)</t>
    </r>
  </si>
  <si>
    <t>где..</t>
  </si>
  <si>
    <t>B= количество балов за соревнование</t>
  </si>
  <si>
    <r>
      <t xml:space="preserve">A=50 при </t>
    </r>
    <r>
      <rPr>
        <sz val="10"/>
        <color indexed="8"/>
        <rFont val="Verdana"/>
        <family val="2"/>
      </rPr>
      <t>кол-ве участников не более 49;</t>
    </r>
    <r>
      <rPr>
        <b/>
        <sz val="10"/>
        <color indexed="8"/>
        <rFont val="Verdana"/>
        <family val="2"/>
      </rPr>
      <t xml:space="preserve"> А=60, </t>
    </r>
    <r>
      <rPr>
        <sz val="10"/>
        <color indexed="8"/>
        <rFont val="Verdana"/>
        <family val="2"/>
      </rPr>
      <t xml:space="preserve">если кол-во участников &gt; 50, но не более 74; </t>
    </r>
    <r>
      <rPr>
        <b/>
        <sz val="10"/>
        <color indexed="8"/>
        <rFont val="Verdana"/>
        <family val="2"/>
      </rPr>
      <t xml:space="preserve">А=70, </t>
    </r>
    <r>
      <rPr>
        <sz val="10"/>
        <color indexed="8"/>
        <rFont val="Verdana"/>
        <family val="2"/>
      </rPr>
      <t xml:space="preserve">если количество участников 75 и более. </t>
    </r>
  </si>
  <si>
    <t>S-бонусные балы на первые три места (6-4-2);</t>
  </si>
  <si>
    <t>M- место занятое спортсменом на соревновании</t>
  </si>
  <si>
    <t xml:space="preserve">N - количество участников соревнования.  </t>
  </si>
  <si>
    <r>
      <t>T</t>
    </r>
    <r>
      <rPr>
        <sz val="10"/>
        <color indexed="8"/>
        <rFont val="Verdana"/>
        <family val="2"/>
      </rPr>
      <t xml:space="preserve"> - весовой коэффициент, с учетом мастерства участников.</t>
    </r>
  </si>
  <si>
    <r>
      <t xml:space="preserve">В соревнованиях рассчитывается, исходя из количества спортсменов из первой двадцатки рейтинга*, которые приняли участие в данных соревнованиях и равен </t>
    </r>
    <r>
      <rPr>
        <b/>
        <sz val="10"/>
        <color indexed="8"/>
        <rFont val="Verdana"/>
        <family val="2"/>
      </rPr>
      <t>Sr20/Sm20</t>
    </r>
    <r>
      <rPr>
        <sz val="10"/>
        <color indexed="8"/>
        <rFont val="Verdana"/>
        <family val="2"/>
      </rPr>
      <t xml:space="preserve">, где </t>
    </r>
    <r>
      <rPr>
        <b/>
        <sz val="10"/>
        <color indexed="8"/>
        <rFont val="Verdana"/>
        <family val="2"/>
      </rPr>
      <t>Sr20</t>
    </r>
    <r>
      <rPr>
        <sz val="10"/>
        <color indexed="8"/>
        <rFont val="Verdana"/>
        <family val="2"/>
      </rPr>
      <t xml:space="preserve"> – сумма рейтингов* первых 20ти участников принимающих участие в данном соревновании. </t>
    </r>
    <r>
      <rPr>
        <b/>
        <sz val="10"/>
        <color indexed="8"/>
        <rFont val="Verdana"/>
        <family val="2"/>
      </rPr>
      <t>Sm</t>
    </r>
    <r>
      <rPr>
        <sz val="10"/>
        <color indexed="8"/>
        <rFont val="Verdana"/>
        <family val="2"/>
      </rPr>
      <t xml:space="preserve"> – максимальная сумма рейтингов первых 20 участников, зафиксированных в настоящем рейтинге*. </t>
    </r>
  </si>
  <si>
    <t>* итоговый текущий рейтинг на дату проведения соревнования</t>
  </si>
  <si>
    <r>
      <t>При отсутствии спортсменов из первой десятки рейтинга соревнованиям</t>
    </r>
    <r>
      <rPr>
        <sz val="10"/>
        <color indexed="56"/>
        <rFont val="Verdana"/>
        <family val="2"/>
      </rPr>
      <t xml:space="preserve"> присваивается коэффициент 0.1. </t>
    </r>
  </si>
  <si>
    <r>
      <t>Р</t>
    </r>
    <r>
      <rPr>
        <sz val="10"/>
        <color indexed="56"/>
        <rFont val="Verdana"/>
        <family val="2"/>
      </rPr>
      <t xml:space="preserve"> – </t>
    </r>
    <r>
      <rPr>
        <sz val="10"/>
        <color indexed="8"/>
        <rFont val="Verdana"/>
        <family val="2"/>
      </rPr>
      <t xml:space="preserve">статус соревнования. </t>
    </r>
  </si>
  <si>
    <t>• Для остальных соревнований коэфф. = 1</t>
  </si>
  <si>
    <r>
      <t>k</t>
    </r>
    <r>
      <rPr>
        <sz val="10"/>
        <color indexed="8"/>
        <rFont val="Verdana"/>
        <family val="2"/>
      </rPr>
      <t>- весовой коэфициент определяющий количество туров соревнования.</t>
    </r>
  </si>
  <si>
    <t xml:space="preserve">1 - для однотуровых соревнований, 1.5 - для двухтуровых, 2.0 – трехтуровых.  </t>
  </si>
  <si>
    <t xml:space="preserve">Средний балл выступлений высчитывается по следующей методике: </t>
  </si>
  <si>
    <r>
      <t>- Определяется количество выступлений каждого участника в рейтинге на протяжении календарного года(т.е. все соревнования, которые в по состоянию на момент</t>
    </r>
    <r>
      <rPr>
        <sz val="10"/>
        <color indexed="56"/>
        <rFont val="Verdana"/>
        <family val="2"/>
      </rPr>
      <t xml:space="preserve"> определения являются оцененными и составляющими значимые данные рейтинга);  </t>
    </r>
  </si>
  <si>
    <t xml:space="preserve">Все арифметические операции поэтапно округляются (в большую сторону) до двух знаков после запятой. </t>
  </si>
  <si>
    <t>Методика расчета «рейтинга по-московски»</t>
  </si>
  <si>
    <t xml:space="preserve">за первое место дается дополнительно 6 очков, за второе 4, за третье 2; </t>
  </si>
  <si>
    <t xml:space="preserve">• Чемпионат Украины – коэфф. 1.3  </t>
  </si>
  <si>
    <t>• МФК – коэфф. 1.8</t>
  </si>
  <si>
    <t xml:space="preserve">• Кубок Украины, Федераций – коэфф. 1.3   </t>
  </si>
  <si>
    <t>ТаняД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</si>
</sst>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\ _р_."/>
    <numFmt numFmtId="185" formatCode="0.00;[Red]0.00"/>
    <numFmt numFmtId="186" formatCode="0;[Red]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Arial"/>
      <family val="2"/>
    </font>
    <font>
      <b/>
      <i/>
      <sz val="11"/>
      <color indexed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 Cyr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1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56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u val="single"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7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/>
    </xf>
    <xf numFmtId="2" fontId="5" fillId="4" borderId="1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" borderId="3" xfId="0" applyFont="1" applyFill="1" applyBorder="1" applyAlignment="1">
      <alignment/>
    </xf>
    <xf numFmtId="2" fontId="5" fillId="2" borderId="1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/>
    </xf>
    <xf numFmtId="2" fontId="5" fillId="2" borderId="4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2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2" fontId="5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Border="1" applyAlignment="1">
      <alignment/>
    </xf>
    <xf numFmtId="2" fontId="4" fillId="0" borderId="0" xfId="0" applyNumberFormat="1" applyFont="1" applyFill="1" applyAlignment="1">
      <alignment/>
    </xf>
    <xf numFmtId="0" fontId="5" fillId="3" borderId="3" xfId="0" applyFont="1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2" fontId="5" fillId="3" borderId="2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/>
    </xf>
    <xf numFmtId="0" fontId="8" fillId="3" borderId="21" xfId="0" applyFont="1" applyFill="1" applyBorder="1" applyAlignment="1">
      <alignment horizontal="right"/>
    </xf>
    <xf numFmtId="0" fontId="5" fillId="4" borderId="22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27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2" xfId="0" applyFont="1" applyFill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2" fontId="5" fillId="0" borderId="29" xfId="0" applyNumberFormat="1" applyFont="1" applyFill="1" applyBorder="1" applyAlignment="1">
      <alignment/>
    </xf>
    <xf numFmtId="2" fontId="5" fillId="0" borderId="5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2" fontId="5" fillId="3" borderId="33" xfId="0" applyNumberFormat="1" applyFont="1" applyFill="1" applyBorder="1" applyAlignment="1">
      <alignment/>
    </xf>
    <xf numFmtId="2" fontId="5" fillId="4" borderId="33" xfId="0" applyNumberFormat="1" applyFont="1" applyFill="1" applyBorder="1" applyAlignment="1">
      <alignment/>
    </xf>
    <xf numFmtId="2" fontId="5" fillId="2" borderId="33" xfId="0" applyNumberFormat="1" applyFont="1" applyFill="1" applyBorder="1" applyAlignment="1">
      <alignment/>
    </xf>
    <xf numFmtId="2" fontId="5" fillId="2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5" fillId="0" borderId="25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2" fontId="7" fillId="3" borderId="35" xfId="0" applyNumberFormat="1" applyFont="1" applyFill="1" applyBorder="1" applyAlignment="1">
      <alignment/>
    </xf>
    <xf numFmtId="2" fontId="7" fillId="3" borderId="8" xfId="0" applyNumberFormat="1" applyFont="1" applyFill="1" applyBorder="1" applyAlignment="1">
      <alignment/>
    </xf>
    <xf numFmtId="2" fontId="7" fillId="4" borderId="8" xfId="0" applyNumberFormat="1" applyFont="1" applyFill="1" applyBorder="1" applyAlignment="1">
      <alignment/>
    </xf>
    <xf numFmtId="2" fontId="7" fillId="2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3" borderId="28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0" fontId="14" fillId="5" borderId="17" xfId="0" applyFont="1" applyFill="1" applyBorder="1" applyAlignment="1">
      <alignment horizontal="center"/>
    </xf>
    <xf numFmtId="2" fontId="15" fillId="3" borderId="2" xfId="0" applyNumberFormat="1" applyFont="1" applyFill="1" applyBorder="1" applyAlignment="1">
      <alignment/>
    </xf>
    <xf numFmtId="2" fontId="15" fillId="3" borderId="1" xfId="0" applyNumberFormat="1" applyFont="1" applyFill="1" applyBorder="1" applyAlignment="1">
      <alignment/>
    </xf>
    <xf numFmtId="2" fontId="15" fillId="4" borderId="1" xfId="0" applyNumberFormat="1" applyFont="1" applyFill="1" applyBorder="1" applyAlignment="1">
      <alignment/>
    </xf>
    <xf numFmtId="2" fontId="15" fillId="2" borderId="1" xfId="0" applyNumberFormat="1" applyFont="1" applyFill="1" applyBorder="1" applyAlignment="1">
      <alignment/>
    </xf>
    <xf numFmtId="2" fontId="15" fillId="2" borderId="2" xfId="0" applyNumberFormat="1" applyFont="1" applyFill="1" applyBorder="1" applyAlignment="1">
      <alignment/>
    </xf>
    <xf numFmtId="2" fontId="15" fillId="4" borderId="2" xfId="0" applyNumberFormat="1" applyFont="1" applyFill="1" applyBorder="1" applyAlignment="1">
      <alignment/>
    </xf>
    <xf numFmtId="2" fontId="15" fillId="4" borderId="29" xfId="0" applyNumberFormat="1" applyFont="1" applyFill="1" applyBorder="1" applyAlignment="1">
      <alignment/>
    </xf>
    <xf numFmtId="2" fontId="15" fillId="4" borderId="12" xfId="0" applyNumberFormat="1" applyFont="1" applyFill="1" applyBorder="1" applyAlignment="1">
      <alignment/>
    </xf>
    <xf numFmtId="2" fontId="15" fillId="2" borderId="12" xfId="0" applyNumberFormat="1" applyFont="1" applyFill="1" applyBorder="1" applyAlignment="1">
      <alignment/>
    </xf>
    <xf numFmtId="2" fontId="15" fillId="2" borderId="23" xfId="0" applyNumberFormat="1" applyFont="1" applyFill="1" applyBorder="1" applyAlignment="1">
      <alignment/>
    </xf>
    <xf numFmtId="2" fontId="15" fillId="5" borderId="2" xfId="0" applyNumberFormat="1" applyFont="1" applyFill="1" applyBorder="1" applyAlignment="1">
      <alignment/>
    </xf>
    <xf numFmtId="2" fontId="15" fillId="5" borderId="5" xfId="0" applyNumberFormat="1" applyFont="1" applyFill="1" applyBorder="1" applyAlignment="1">
      <alignment/>
    </xf>
    <xf numFmtId="0" fontId="10" fillId="3" borderId="1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1" fontId="7" fillId="0" borderId="22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5" fillId="3" borderId="36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2" fontId="5" fillId="2" borderId="12" xfId="0" applyNumberFormat="1" applyFont="1" applyFill="1" applyBorder="1" applyAlignment="1">
      <alignment/>
    </xf>
    <xf numFmtId="2" fontId="5" fillId="2" borderId="12" xfId="0" applyNumberFormat="1" applyFont="1" applyFill="1" applyBorder="1" applyAlignment="1">
      <alignment horizontal="right"/>
    </xf>
    <xf numFmtId="2" fontId="5" fillId="2" borderId="37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4" fillId="3" borderId="38" xfId="0" applyNumberFormat="1" applyFont="1" applyFill="1" applyBorder="1" applyAlignment="1">
      <alignment/>
    </xf>
    <xf numFmtId="2" fontId="4" fillId="3" borderId="39" xfId="0" applyNumberFormat="1" applyFont="1" applyFill="1" applyBorder="1" applyAlignment="1">
      <alignment/>
    </xf>
    <xf numFmtId="2" fontId="4" fillId="4" borderId="39" xfId="0" applyNumberFormat="1" applyFont="1" applyFill="1" applyBorder="1" applyAlignment="1">
      <alignment/>
    </xf>
    <xf numFmtId="2" fontId="4" fillId="2" borderId="39" xfId="0" applyNumberFormat="1" applyFont="1" applyFill="1" applyBorder="1" applyAlignment="1">
      <alignment/>
    </xf>
    <xf numFmtId="2" fontId="4" fillId="2" borderId="40" xfId="0" applyNumberFormat="1" applyFont="1" applyFill="1" applyBorder="1" applyAlignment="1">
      <alignment/>
    </xf>
    <xf numFmtId="2" fontId="4" fillId="5" borderId="41" xfId="0" applyNumberFormat="1" applyFont="1" applyFill="1" applyBorder="1" applyAlignment="1">
      <alignment/>
    </xf>
    <xf numFmtId="2" fontId="4" fillId="5" borderId="39" xfId="0" applyNumberFormat="1" applyFont="1" applyFill="1" applyBorder="1" applyAlignment="1">
      <alignment/>
    </xf>
    <xf numFmtId="2" fontId="4" fillId="5" borderId="42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0" fillId="4" borderId="8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5" fillId="0" borderId="44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" fontId="7" fillId="2" borderId="22" xfId="0" applyNumberFormat="1" applyFont="1" applyFill="1" applyBorder="1" applyAlignment="1">
      <alignment horizontal="center"/>
    </xf>
    <xf numFmtId="1" fontId="7" fillId="2" borderId="45" xfId="0" applyNumberFormat="1" applyFont="1" applyFill="1" applyBorder="1" applyAlignment="1">
      <alignment horizontal="center"/>
    </xf>
    <xf numFmtId="1" fontId="4" fillId="4" borderId="22" xfId="0" applyNumberFormat="1" applyFont="1" applyFill="1" applyBorder="1" applyAlignment="1">
      <alignment horizontal="center"/>
    </xf>
    <xf numFmtId="1" fontId="8" fillId="5" borderId="46" xfId="0" applyNumberFormat="1" applyFont="1" applyFill="1" applyBorder="1" applyAlignment="1">
      <alignment horizontal="center"/>
    </xf>
    <xf numFmtId="1" fontId="8" fillId="5" borderId="22" xfId="0" applyNumberFormat="1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44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2" fontId="19" fillId="0" borderId="31" xfId="0" applyNumberFormat="1" applyFont="1" applyBorder="1" applyAlignment="1">
      <alignment horizontal="center"/>
    </xf>
    <xf numFmtId="2" fontId="20" fillId="0" borderId="47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7" fillId="5" borderId="1" xfId="0" applyFont="1" applyFill="1" applyBorder="1" applyAlignment="1">
      <alignment/>
    </xf>
    <xf numFmtId="0" fontId="10" fillId="5" borderId="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right"/>
    </xf>
    <xf numFmtId="0" fontId="6" fillId="2" borderId="48" xfId="0" applyFont="1" applyFill="1" applyBorder="1" applyAlignment="1">
      <alignment horizontal="right"/>
    </xf>
    <xf numFmtId="0" fontId="6" fillId="2" borderId="37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0" fontId="21" fillId="0" borderId="47" xfId="0" applyFont="1" applyBorder="1" applyAlignment="1">
      <alignment/>
    </xf>
    <xf numFmtId="2" fontId="16" fillId="6" borderId="17" xfId="0" applyNumberFormat="1" applyFont="1" applyFill="1" applyBorder="1" applyAlignment="1">
      <alignment horizontal="center" vertical="center" wrapText="1"/>
    </xf>
    <xf numFmtId="2" fontId="16" fillId="7" borderId="17" xfId="0" applyNumberFormat="1" applyFont="1" applyFill="1" applyBorder="1" applyAlignment="1">
      <alignment horizontal="center" vertical="center" wrapText="1"/>
    </xf>
    <xf numFmtId="2" fontId="18" fillId="8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5" borderId="22" xfId="0" applyFont="1" applyFill="1" applyBorder="1" applyAlignment="1">
      <alignment horizontal="right"/>
    </xf>
    <xf numFmtId="0" fontId="6" fillId="5" borderId="8" xfId="0" applyFont="1" applyFill="1" applyBorder="1" applyAlignment="1">
      <alignment horizontal="right"/>
    </xf>
    <xf numFmtId="0" fontId="6" fillId="5" borderId="12" xfId="0" applyFont="1" applyFill="1" applyBorder="1" applyAlignment="1">
      <alignment horizontal="right"/>
    </xf>
    <xf numFmtId="0" fontId="6" fillId="3" borderId="46" xfId="0" applyFont="1" applyFill="1" applyBorder="1" applyAlignment="1">
      <alignment horizontal="right"/>
    </xf>
    <xf numFmtId="0" fontId="6" fillId="3" borderId="28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0" fillId="3" borderId="22" xfId="0" applyFill="1" applyBorder="1" applyAlignment="1">
      <alignment/>
    </xf>
    <xf numFmtId="0" fontId="0" fillId="5" borderId="22" xfId="0" applyFill="1" applyBorder="1" applyAlignment="1">
      <alignment/>
    </xf>
    <xf numFmtId="0" fontId="5" fillId="5" borderId="22" xfId="0" applyFont="1" applyFill="1" applyBorder="1" applyAlignment="1">
      <alignment/>
    </xf>
    <xf numFmtId="0" fontId="5" fillId="4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4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4" fillId="3" borderId="49" xfId="0" applyNumberFormat="1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0" borderId="24" xfId="0" applyBorder="1" applyAlignment="1">
      <alignment/>
    </xf>
    <xf numFmtId="2" fontId="4" fillId="3" borderId="50" xfId="0" applyNumberFormat="1" applyFont="1" applyFill="1" applyBorder="1" applyAlignment="1">
      <alignment/>
    </xf>
    <xf numFmtId="2" fontId="4" fillId="3" borderId="41" xfId="0" applyNumberFormat="1" applyFont="1" applyFill="1" applyBorder="1" applyAlignment="1">
      <alignment/>
    </xf>
    <xf numFmtId="2" fontId="22" fillId="5" borderId="47" xfId="0" applyNumberFormat="1" applyFont="1" applyFill="1" applyBorder="1" applyAlignment="1">
      <alignment horizontal="center"/>
    </xf>
    <xf numFmtId="2" fontId="22" fillId="5" borderId="26" xfId="0" applyNumberFormat="1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0" fontId="23" fillId="9" borderId="0" xfId="0" applyFont="1" applyFill="1" applyAlignment="1">
      <alignment horizontal="left"/>
    </xf>
    <xf numFmtId="0" fontId="23" fillId="0" borderId="0" xfId="0" applyNumberFormat="1" applyFont="1" applyFill="1" applyAlignment="1">
      <alignment horizontal="left"/>
    </xf>
    <xf numFmtId="0" fontId="23" fillId="9" borderId="0" xfId="0" applyNumberFormat="1" applyFont="1" applyFill="1" applyAlignment="1">
      <alignment horizontal="left"/>
    </xf>
    <xf numFmtId="0" fontId="24" fillId="9" borderId="0" xfId="0" applyFont="1" applyFill="1" applyAlignment="1">
      <alignment horizontal="left"/>
    </xf>
    <xf numFmtId="0" fontId="24" fillId="9" borderId="0" xfId="0" applyFont="1" applyFill="1" applyAlignment="1">
      <alignment/>
    </xf>
    <xf numFmtId="0" fontId="0" fillId="9" borderId="0" xfId="0" applyFill="1" applyAlignment="1">
      <alignment/>
    </xf>
    <xf numFmtId="0" fontId="25" fillId="9" borderId="0" xfId="0" applyFont="1" applyFill="1" applyAlignment="1">
      <alignment/>
    </xf>
    <xf numFmtId="0" fontId="26" fillId="9" borderId="0" xfId="0" applyFont="1" applyFill="1" applyAlignment="1">
      <alignment/>
    </xf>
    <xf numFmtId="0" fontId="27" fillId="9" borderId="0" xfId="0" applyFont="1" applyFill="1" applyAlignment="1">
      <alignment/>
    </xf>
    <xf numFmtId="0" fontId="28" fillId="9" borderId="0" xfId="0" applyFont="1" applyFill="1" applyAlignment="1">
      <alignment/>
    </xf>
    <xf numFmtId="0" fontId="29" fillId="9" borderId="0" xfId="0" applyFont="1" applyFill="1" applyAlignment="1">
      <alignment horizontal="left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7" fillId="6" borderId="26" xfId="0" applyFont="1" applyFill="1" applyBorder="1" applyAlignment="1">
      <alignment/>
    </xf>
    <xf numFmtId="0" fontId="18" fillId="8" borderId="44" xfId="0" applyFont="1" applyFill="1" applyBorder="1" applyAlignment="1">
      <alignment horizontal="center"/>
    </xf>
    <xf numFmtId="0" fontId="1" fillId="8" borderId="44" xfId="0" applyFont="1" applyFill="1" applyBorder="1" applyAlignment="1">
      <alignment/>
    </xf>
    <xf numFmtId="0" fontId="16" fillId="7" borderId="20" xfId="0" applyFont="1" applyFill="1" applyBorder="1" applyAlignment="1">
      <alignment horizontal="center"/>
    </xf>
    <xf numFmtId="0" fontId="17" fillId="7" borderId="26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6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3.375" style="2" customWidth="1"/>
    <col min="2" max="2" width="25.75390625" style="34" customWidth="1"/>
    <col min="3" max="3" width="19.75390625" style="131" customWidth="1"/>
    <col min="4" max="4" width="13.75390625" style="35" customWidth="1"/>
    <col min="5" max="5" width="7.75390625" style="131" customWidth="1"/>
    <col min="6" max="6" width="6.75390625" style="2" customWidth="1"/>
    <col min="7" max="7" width="7.75390625" style="2" customWidth="1"/>
    <col min="8" max="9" width="6.75390625" style="2" customWidth="1"/>
    <col min="10" max="10" width="7.75390625" style="2" customWidth="1"/>
    <col min="11" max="12" width="6.75390625" style="2" customWidth="1"/>
    <col min="13" max="15" width="7.75390625" style="2" customWidth="1"/>
    <col min="16" max="16" width="9.75390625" style="34" customWidth="1"/>
    <col min="17" max="17" width="8.75390625" style="2" customWidth="1"/>
    <col min="18" max="19" width="7.75390625" style="2" customWidth="1"/>
    <col min="20" max="16384" width="9.125" style="34" customWidth="1"/>
  </cols>
  <sheetData>
    <row r="1" spans="2:17" ht="18.75">
      <c r="B1" s="123" t="s">
        <v>177</v>
      </c>
      <c r="M1" s="175" t="s">
        <v>179</v>
      </c>
      <c r="N1" s="125" t="s">
        <v>5</v>
      </c>
      <c r="O1" s="140">
        <v>20</v>
      </c>
      <c r="P1" s="126" t="s">
        <v>7</v>
      </c>
      <c r="Q1" s="127">
        <f>O2/O1</f>
        <v>1</v>
      </c>
    </row>
    <row r="2" spans="2:17" ht="16.5" thickBot="1">
      <c r="B2" s="124" t="s">
        <v>176</v>
      </c>
      <c r="N2" s="128" t="s">
        <v>6</v>
      </c>
      <c r="O2" s="143">
        <f>SUM(E5:E24)</f>
        <v>20</v>
      </c>
      <c r="P2" s="129" t="s">
        <v>8</v>
      </c>
      <c r="Q2" s="130">
        <v>64</v>
      </c>
    </row>
    <row r="3" spans="5:18" ht="15" thickBot="1">
      <c r="E3" s="157"/>
      <c r="F3" s="311" t="s">
        <v>11</v>
      </c>
      <c r="G3" s="312"/>
      <c r="H3" s="313"/>
      <c r="I3" s="311" t="s">
        <v>12</v>
      </c>
      <c r="J3" s="312"/>
      <c r="K3" s="313"/>
      <c r="M3" s="17"/>
      <c r="N3" s="175" t="s">
        <v>175</v>
      </c>
      <c r="O3" s="17" t="s">
        <v>5</v>
      </c>
      <c r="P3" s="176">
        <f>SUM(P5:P24)</f>
        <v>2010.5428571428572</v>
      </c>
      <c r="Q3" s="17"/>
      <c r="R3" s="17"/>
    </row>
    <row r="4" spans="1:20" ht="39.75" thickBot="1">
      <c r="A4" s="156"/>
      <c r="B4" s="120" t="s">
        <v>0</v>
      </c>
      <c r="C4" s="150" t="s">
        <v>164</v>
      </c>
      <c r="D4" s="150" t="s">
        <v>165</v>
      </c>
      <c r="E4" s="158" t="s">
        <v>173</v>
      </c>
      <c r="F4" s="103" t="s">
        <v>3</v>
      </c>
      <c r="G4" s="104" t="s">
        <v>9</v>
      </c>
      <c r="H4" s="105" t="s">
        <v>10</v>
      </c>
      <c r="I4" s="103" t="s">
        <v>3</v>
      </c>
      <c r="J4" s="104" t="s">
        <v>9</v>
      </c>
      <c r="K4" s="105" t="s">
        <v>10</v>
      </c>
      <c r="L4" s="106" t="s">
        <v>2</v>
      </c>
      <c r="M4" s="106" t="s">
        <v>13</v>
      </c>
      <c r="N4" s="104" t="s">
        <v>1</v>
      </c>
      <c r="O4" s="107" t="s">
        <v>171</v>
      </c>
      <c r="P4" s="177" t="s">
        <v>4</v>
      </c>
      <c r="Q4" s="107" t="s">
        <v>154</v>
      </c>
      <c r="R4" s="107" t="s">
        <v>172</v>
      </c>
      <c r="S4" s="159" t="s">
        <v>168</v>
      </c>
      <c r="T4" s="153" t="s">
        <v>174</v>
      </c>
    </row>
    <row r="5" spans="1:20" s="37" customFormat="1" ht="15">
      <c r="A5" s="155">
        <v>1</v>
      </c>
      <c r="B5" s="141" t="s">
        <v>44</v>
      </c>
      <c r="C5" s="132" t="s">
        <v>82</v>
      </c>
      <c r="D5" s="223" t="s">
        <v>155</v>
      </c>
      <c r="E5" s="190">
        <v>1</v>
      </c>
      <c r="F5" s="99" t="s">
        <v>118</v>
      </c>
      <c r="G5" s="97">
        <v>6680</v>
      </c>
      <c r="H5" s="98">
        <v>1</v>
      </c>
      <c r="I5" s="99" t="s">
        <v>112</v>
      </c>
      <c r="J5" s="97">
        <v>13080</v>
      </c>
      <c r="K5" s="98">
        <v>1</v>
      </c>
      <c r="L5" s="100">
        <f aca="true" t="shared" si="0" ref="L5:L36">H5+K5</f>
        <v>2</v>
      </c>
      <c r="M5" s="97">
        <f aca="true" t="shared" si="1" ref="M5:M36">G5+J5</f>
        <v>19760</v>
      </c>
      <c r="N5" s="101">
        <v>1</v>
      </c>
      <c r="O5" s="102">
        <f>60+6-60*(N5-1)/($Q$2-1)</f>
        <v>66</v>
      </c>
      <c r="P5" s="178">
        <f aca="true" t="shared" si="2" ref="P5:P36">S5</f>
        <v>128.7</v>
      </c>
      <c r="Q5" s="102">
        <f aca="true" t="shared" si="3" ref="Q5:Q36">O5*1</f>
        <v>66</v>
      </c>
      <c r="R5" s="102">
        <f aca="true" t="shared" si="4" ref="R5:R36">Q5*1.3</f>
        <v>85.8</v>
      </c>
      <c r="S5" s="160">
        <f aca="true" t="shared" si="5" ref="S5:S36">R5*1.5</f>
        <v>128.7</v>
      </c>
      <c r="T5" s="173">
        <v>128.7</v>
      </c>
    </row>
    <row r="6" spans="1:20" s="37" customFormat="1" ht="15">
      <c r="A6" s="154">
        <v>2</v>
      </c>
      <c r="B6" s="5" t="s">
        <v>51</v>
      </c>
      <c r="C6" s="133" t="s">
        <v>82</v>
      </c>
      <c r="D6" s="219" t="s">
        <v>156</v>
      </c>
      <c r="E6" s="190">
        <v>1</v>
      </c>
      <c r="F6" s="89" t="s">
        <v>125</v>
      </c>
      <c r="G6" s="6">
        <v>4360</v>
      </c>
      <c r="H6" s="81">
        <v>1</v>
      </c>
      <c r="I6" s="89" t="s">
        <v>150</v>
      </c>
      <c r="J6" s="6">
        <v>3140</v>
      </c>
      <c r="K6" s="81">
        <v>1</v>
      </c>
      <c r="L6" s="76">
        <f t="shared" si="0"/>
        <v>2</v>
      </c>
      <c r="M6" s="6">
        <f t="shared" si="1"/>
        <v>7500</v>
      </c>
      <c r="N6" s="7">
        <v>2</v>
      </c>
      <c r="O6" s="27">
        <f>60+4-60*(N6-1)/($Q$2-1)</f>
        <v>63.04761904761905</v>
      </c>
      <c r="P6" s="179">
        <f t="shared" si="2"/>
        <v>122.94285714285715</v>
      </c>
      <c r="Q6" s="27">
        <f t="shared" si="3"/>
        <v>63.04761904761905</v>
      </c>
      <c r="R6" s="27">
        <f t="shared" si="4"/>
        <v>81.96190476190476</v>
      </c>
      <c r="S6" s="160">
        <f t="shared" si="5"/>
        <v>122.94285714285715</v>
      </c>
      <c r="T6" s="174">
        <v>122.94</v>
      </c>
    </row>
    <row r="7" spans="1:20" s="37" customFormat="1" ht="15">
      <c r="A7" s="154">
        <v>3</v>
      </c>
      <c r="B7" s="5" t="s">
        <v>50</v>
      </c>
      <c r="C7" s="133" t="s">
        <v>82</v>
      </c>
      <c r="D7" s="219" t="s">
        <v>157</v>
      </c>
      <c r="E7" s="190">
        <v>1</v>
      </c>
      <c r="F7" s="89" t="s">
        <v>124</v>
      </c>
      <c r="G7" s="6">
        <v>4860</v>
      </c>
      <c r="H7" s="81">
        <v>2</v>
      </c>
      <c r="I7" s="89" t="s">
        <v>126</v>
      </c>
      <c r="J7" s="6">
        <v>5250</v>
      </c>
      <c r="K7" s="81">
        <v>1</v>
      </c>
      <c r="L7" s="76">
        <f t="shared" si="0"/>
        <v>3</v>
      </c>
      <c r="M7" s="6">
        <f t="shared" si="1"/>
        <v>10110</v>
      </c>
      <c r="N7" s="7">
        <v>3</v>
      </c>
      <c r="O7" s="27">
        <f>60+2-60*(N7-1)/($Q$2-1)</f>
        <v>60.095238095238095</v>
      </c>
      <c r="P7" s="179">
        <f t="shared" si="2"/>
        <v>117.18571428571428</v>
      </c>
      <c r="Q7" s="27">
        <f t="shared" si="3"/>
        <v>60.095238095238095</v>
      </c>
      <c r="R7" s="27">
        <f t="shared" si="4"/>
        <v>78.12380952380953</v>
      </c>
      <c r="S7" s="160">
        <f t="shared" si="5"/>
        <v>117.18571428571428</v>
      </c>
      <c r="T7" s="174">
        <v>117.19</v>
      </c>
    </row>
    <row r="8" spans="1:20" ht="14.25">
      <c r="A8" s="10">
        <v>4</v>
      </c>
      <c r="B8" s="8" t="s">
        <v>48</v>
      </c>
      <c r="C8" s="134" t="s">
        <v>82</v>
      </c>
      <c r="D8" s="220" t="s">
        <v>158</v>
      </c>
      <c r="E8" s="191">
        <v>1</v>
      </c>
      <c r="F8" s="82" t="s">
        <v>122</v>
      </c>
      <c r="G8" s="9">
        <v>2840</v>
      </c>
      <c r="H8" s="83">
        <v>2</v>
      </c>
      <c r="I8" s="82" t="s">
        <v>100</v>
      </c>
      <c r="J8" s="9">
        <v>2860</v>
      </c>
      <c r="K8" s="83">
        <v>1</v>
      </c>
      <c r="L8" s="77">
        <f t="shared" si="0"/>
        <v>3</v>
      </c>
      <c r="M8" s="9">
        <f t="shared" si="1"/>
        <v>5700</v>
      </c>
      <c r="N8" s="10">
        <v>4</v>
      </c>
      <c r="O8" s="28">
        <f aca="true" t="shared" si="6" ref="O8:O14">60-60*(N8-1)/($Q$2-1)</f>
        <v>57.142857142857146</v>
      </c>
      <c r="P8" s="180">
        <f t="shared" si="2"/>
        <v>111.42857142857144</v>
      </c>
      <c r="Q8" s="28">
        <f t="shared" si="3"/>
        <v>57.142857142857146</v>
      </c>
      <c r="R8" s="28">
        <f t="shared" si="4"/>
        <v>74.28571428571429</v>
      </c>
      <c r="S8" s="161">
        <f t="shared" si="5"/>
        <v>111.42857142857144</v>
      </c>
      <c r="T8" s="114">
        <v>111.43</v>
      </c>
    </row>
    <row r="9" spans="1:20" ht="14.25">
      <c r="A9" s="10">
        <v>5</v>
      </c>
      <c r="B9" s="8" t="s">
        <v>47</v>
      </c>
      <c r="C9" s="134" t="s">
        <v>82</v>
      </c>
      <c r="D9" s="220" t="s">
        <v>159</v>
      </c>
      <c r="E9" s="191">
        <v>1</v>
      </c>
      <c r="F9" s="82" t="s">
        <v>121</v>
      </c>
      <c r="G9" s="9">
        <v>4200</v>
      </c>
      <c r="H9" s="83">
        <v>1.5</v>
      </c>
      <c r="I9" s="82" t="s">
        <v>99</v>
      </c>
      <c r="J9" s="9">
        <v>8020</v>
      </c>
      <c r="K9" s="83">
        <v>2</v>
      </c>
      <c r="L9" s="77">
        <f t="shared" si="0"/>
        <v>3.5</v>
      </c>
      <c r="M9" s="9">
        <f t="shared" si="1"/>
        <v>12220</v>
      </c>
      <c r="N9" s="10">
        <v>5</v>
      </c>
      <c r="O9" s="28">
        <f t="shared" si="6"/>
        <v>56.19047619047619</v>
      </c>
      <c r="P9" s="180">
        <f t="shared" si="2"/>
        <v>109.57142857142858</v>
      </c>
      <c r="Q9" s="28">
        <f t="shared" si="3"/>
        <v>56.19047619047619</v>
      </c>
      <c r="R9" s="28">
        <f t="shared" si="4"/>
        <v>73.04761904761905</v>
      </c>
      <c r="S9" s="161">
        <f t="shared" si="5"/>
        <v>109.57142857142858</v>
      </c>
      <c r="T9" s="114">
        <v>109.57</v>
      </c>
    </row>
    <row r="10" spans="1:20" s="37" customFormat="1" ht="14.25">
      <c r="A10" s="10">
        <v>6</v>
      </c>
      <c r="B10" s="8" t="s">
        <v>34</v>
      </c>
      <c r="C10" s="134" t="s">
        <v>79</v>
      </c>
      <c r="D10" s="220" t="s">
        <v>205</v>
      </c>
      <c r="E10" s="191">
        <v>1</v>
      </c>
      <c r="F10" s="82" t="s">
        <v>109</v>
      </c>
      <c r="G10" s="9">
        <v>3840</v>
      </c>
      <c r="H10" s="83">
        <v>3</v>
      </c>
      <c r="I10" s="82" t="s">
        <v>139</v>
      </c>
      <c r="J10" s="9">
        <v>6800</v>
      </c>
      <c r="K10" s="83">
        <v>1</v>
      </c>
      <c r="L10" s="77">
        <f t="shared" si="0"/>
        <v>4</v>
      </c>
      <c r="M10" s="9">
        <f t="shared" si="1"/>
        <v>10640</v>
      </c>
      <c r="N10" s="10">
        <v>6</v>
      </c>
      <c r="O10" s="28">
        <f t="shared" si="6"/>
        <v>55.23809523809524</v>
      </c>
      <c r="P10" s="180">
        <f t="shared" si="2"/>
        <v>107.71428571428572</v>
      </c>
      <c r="Q10" s="28">
        <f t="shared" si="3"/>
        <v>55.23809523809524</v>
      </c>
      <c r="R10" s="28">
        <f t="shared" si="4"/>
        <v>71.80952380952381</v>
      </c>
      <c r="S10" s="161">
        <f t="shared" si="5"/>
        <v>107.71428571428572</v>
      </c>
      <c r="T10" s="114">
        <v>107.71</v>
      </c>
    </row>
    <row r="11" spans="1:20" ht="14.25">
      <c r="A11" s="10">
        <v>7</v>
      </c>
      <c r="B11" s="8" t="s">
        <v>69</v>
      </c>
      <c r="C11" s="134" t="s">
        <v>87</v>
      </c>
      <c r="D11" s="220" t="s">
        <v>201</v>
      </c>
      <c r="E11" s="191">
        <v>1</v>
      </c>
      <c r="F11" s="82" t="s">
        <v>142</v>
      </c>
      <c r="G11" s="9">
        <v>3310</v>
      </c>
      <c r="H11" s="83">
        <v>1</v>
      </c>
      <c r="I11" s="82" t="s">
        <v>143</v>
      </c>
      <c r="J11" s="9">
        <v>7180</v>
      </c>
      <c r="K11" s="83">
        <v>3</v>
      </c>
      <c r="L11" s="77">
        <f t="shared" si="0"/>
        <v>4</v>
      </c>
      <c r="M11" s="9">
        <f t="shared" si="1"/>
        <v>10490</v>
      </c>
      <c r="N11" s="10">
        <v>7</v>
      </c>
      <c r="O11" s="28">
        <f t="shared" si="6"/>
        <v>54.285714285714285</v>
      </c>
      <c r="P11" s="180">
        <f t="shared" si="2"/>
        <v>105.85714285714286</v>
      </c>
      <c r="Q11" s="28">
        <f t="shared" si="3"/>
        <v>54.285714285714285</v>
      </c>
      <c r="R11" s="28">
        <f t="shared" si="4"/>
        <v>70.57142857142857</v>
      </c>
      <c r="S11" s="161">
        <f t="shared" si="5"/>
        <v>105.85714285714286</v>
      </c>
      <c r="T11" s="114">
        <v>105.86</v>
      </c>
    </row>
    <row r="12" spans="1:20" ht="14.25">
      <c r="A12" s="10">
        <v>8</v>
      </c>
      <c r="B12" s="8" t="s">
        <v>56</v>
      </c>
      <c r="C12" s="134" t="s">
        <v>84</v>
      </c>
      <c r="D12" s="220" t="s">
        <v>198</v>
      </c>
      <c r="E12" s="191">
        <v>1</v>
      </c>
      <c r="F12" s="82" t="s">
        <v>130</v>
      </c>
      <c r="G12" s="9">
        <v>2360</v>
      </c>
      <c r="H12" s="83">
        <v>3</v>
      </c>
      <c r="I12" s="82" t="s">
        <v>134</v>
      </c>
      <c r="J12" s="9">
        <v>8120</v>
      </c>
      <c r="K12" s="83">
        <v>1</v>
      </c>
      <c r="L12" s="77">
        <f t="shared" si="0"/>
        <v>4</v>
      </c>
      <c r="M12" s="9">
        <f t="shared" si="1"/>
        <v>10480</v>
      </c>
      <c r="N12" s="10">
        <v>8</v>
      </c>
      <c r="O12" s="28">
        <f t="shared" si="6"/>
        <v>53.333333333333336</v>
      </c>
      <c r="P12" s="180">
        <f t="shared" si="2"/>
        <v>104.00000000000001</v>
      </c>
      <c r="Q12" s="28">
        <f t="shared" si="3"/>
        <v>53.333333333333336</v>
      </c>
      <c r="R12" s="28">
        <f t="shared" si="4"/>
        <v>69.33333333333334</v>
      </c>
      <c r="S12" s="161">
        <f t="shared" si="5"/>
        <v>104.00000000000001</v>
      </c>
      <c r="T12" s="114">
        <v>104</v>
      </c>
    </row>
    <row r="13" spans="1:20" ht="14.25">
      <c r="A13" s="10">
        <v>9</v>
      </c>
      <c r="B13" s="8" t="s">
        <v>52</v>
      </c>
      <c r="C13" s="134" t="s">
        <v>82</v>
      </c>
      <c r="D13" s="220" t="s">
        <v>191</v>
      </c>
      <c r="E13" s="191">
        <v>1</v>
      </c>
      <c r="F13" s="82" t="s">
        <v>126</v>
      </c>
      <c r="G13" s="9">
        <v>4670</v>
      </c>
      <c r="H13" s="83">
        <v>1</v>
      </c>
      <c r="I13" s="82" t="s">
        <v>148</v>
      </c>
      <c r="J13" s="9">
        <v>2600</v>
      </c>
      <c r="K13" s="83">
        <v>3</v>
      </c>
      <c r="L13" s="77">
        <f t="shared" si="0"/>
        <v>4</v>
      </c>
      <c r="M13" s="9">
        <f t="shared" si="1"/>
        <v>7270</v>
      </c>
      <c r="N13" s="10">
        <v>9</v>
      </c>
      <c r="O13" s="28">
        <f t="shared" si="6"/>
        <v>52.38095238095238</v>
      </c>
      <c r="P13" s="180">
        <f t="shared" si="2"/>
        <v>102.14285714285715</v>
      </c>
      <c r="Q13" s="28">
        <f t="shared" si="3"/>
        <v>52.38095238095238</v>
      </c>
      <c r="R13" s="28">
        <f t="shared" si="4"/>
        <v>68.0952380952381</v>
      </c>
      <c r="S13" s="161">
        <f t="shared" si="5"/>
        <v>102.14285714285715</v>
      </c>
      <c r="T13" s="114">
        <v>102.14</v>
      </c>
    </row>
    <row r="14" spans="1:20" ht="14.25">
      <c r="A14" s="10">
        <v>10</v>
      </c>
      <c r="B14" s="8" t="s">
        <v>18</v>
      </c>
      <c r="C14" s="134" t="s">
        <v>82</v>
      </c>
      <c r="D14" s="220" t="s">
        <v>203</v>
      </c>
      <c r="E14" s="191">
        <v>1</v>
      </c>
      <c r="F14" s="82" t="s">
        <v>93</v>
      </c>
      <c r="G14" s="9">
        <v>2600</v>
      </c>
      <c r="H14" s="83">
        <v>3</v>
      </c>
      <c r="I14" s="82" t="s">
        <v>106</v>
      </c>
      <c r="J14" s="9">
        <v>2710</v>
      </c>
      <c r="K14" s="83">
        <v>1</v>
      </c>
      <c r="L14" s="77">
        <f t="shared" si="0"/>
        <v>4</v>
      </c>
      <c r="M14" s="9">
        <f t="shared" si="1"/>
        <v>5310</v>
      </c>
      <c r="N14" s="10">
        <v>10</v>
      </c>
      <c r="O14" s="28">
        <f t="shared" si="6"/>
        <v>51.42857142857143</v>
      </c>
      <c r="P14" s="180">
        <f t="shared" si="2"/>
        <v>100.28571428571429</v>
      </c>
      <c r="Q14" s="28">
        <f t="shared" si="3"/>
        <v>51.42857142857143</v>
      </c>
      <c r="R14" s="28">
        <f t="shared" si="4"/>
        <v>66.85714285714286</v>
      </c>
      <c r="S14" s="161">
        <f t="shared" si="5"/>
        <v>100.28571428571429</v>
      </c>
      <c r="T14" s="114">
        <v>100.29</v>
      </c>
    </row>
    <row r="15" spans="1:20" ht="14.25">
      <c r="A15" s="13">
        <v>11</v>
      </c>
      <c r="B15" s="12" t="s">
        <v>24</v>
      </c>
      <c r="C15" s="135" t="s">
        <v>81</v>
      </c>
      <c r="D15" s="222" t="s">
        <v>196</v>
      </c>
      <c r="E15" s="192">
        <v>1</v>
      </c>
      <c r="F15" s="84" t="s">
        <v>99</v>
      </c>
      <c r="G15" s="1">
        <v>4200</v>
      </c>
      <c r="H15" s="85">
        <v>1.5</v>
      </c>
      <c r="I15" s="84" t="s">
        <v>144</v>
      </c>
      <c r="J15" s="1">
        <v>5200</v>
      </c>
      <c r="K15" s="85">
        <v>3</v>
      </c>
      <c r="L15" s="78">
        <f t="shared" si="0"/>
        <v>4.5</v>
      </c>
      <c r="M15" s="1">
        <f t="shared" si="1"/>
        <v>9400</v>
      </c>
      <c r="N15" s="13">
        <v>11</v>
      </c>
      <c r="O15" s="29">
        <f aca="true" t="shared" si="7" ref="O15:O46">60-60*(N15-1)/($Q$2-1)</f>
        <v>50.476190476190474</v>
      </c>
      <c r="P15" s="181">
        <f t="shared" si="2"/>
        <v>98.42857142857143</v>
      </c>
      <c r="Q15" s="29">
        <f t="shared" si="3"/>
        <v>50.476190476190474</v>
      </c>
      <c r="R15" s="29">
        <f t="shared" si="4"/>
        <v>65.61904761904762</v>
      </c>
      <c r="S15" s="162">
        <f t="shared" si="5"/>
        <v>98.42857142857143</v>
      </c>
      <c r="T15" s="115">
        <v>98.43</v>
      </c>
    </row>
    <row r="16" spans="1:20" ht="14.25">
      <c r="A16" s="13">
        <v>12</v>
      </c>
      <c r="B16" s="12" t="s">
        <v>53</v>
      </c>
      <c r="C16" s="135" t="s">
        <v>82</v>
      </c>
      <c r="D16" s="222" t="s">
        <v>200</v>
      </c>
      <c r="E16" s="192">
        <v>1</v>
      </c>
      <c r="F16" s="84" t="s">
        <v>127</v>
      </c>
      <c r="G16" s="1">
        <v>4260</v>
      </c>
      <c r="H16" s="85">
        <v>3</v>
      </c>
      <c r="I16" s="84" t="s">
        <v>133</v>
      </c>
      <c r="J16" s="1">
        <v>5660</v>
      </c>
      <c r="K16" s="85">
        <v>2</v>
      </c>
      <c r="L16" s="78">
        <f t="shared" si="0"/>
        <v>5</v>
      </c>
      <c r="M16" s="1">
        <f t="shared" si="1"/>
        <v>9920</v>
      </c>
      <c r="N16" s="13">
        <v>12</v>
      </c>
      <c r="O16" s="29">
        <f t="shared" si="7"/>
        <v>49.523809523809526</v>
      </c>
      <c r="P16" s="181">
        <f t="shared" si="2"/>
        <v>96.57142857142857</v>
      </c>
      <c r="Q16" s="29">
        <f t="shared" si="3"/>
        <v>49.523809523809526</v>
      </c>
      <c r="R16" s="29">
        <f t="shared" si="4"/>
        <v>64.38095238095238</v>
      </c>
      <c r="S16" s="162">
        <f t="shared" si="5"/>
        <v>96.57142857142857</v>
      </c>
      <c r="T16" s="115">
        <v>96.57</v>
      </c>
    </row>
    <row r="17" spans="1:20" ht="14.25">
      <c r="A17" s="13">
        <v>13</v>
      </c>
      <c r="B17" s="12" t="s">
        <v>31</v>
      </c>
      <c r="C17" s="135" t="s">
        <v>79</v>
      </c>
      <c r="D17" s="222"/>
      <c r="E17" s="192">
        <v>1</v>
      </c>
      <c r="F17" s="84" t="s">
        <v>106</v>
      </c>
      <c r="G17" s="1">
        <v>3080</v>
      </c>
      <c r="H17" s="85">
        <v>1</v>
      </c>
      <c r="I17" s="84" t="s">
        <v>110</v>
      </c>
      <c r="J17" s="1">
        <v>4290</v>
      </c>
      <c r="K17" s="85">
        <v>4</v>
      </c>
      <c r="L17" s="78">
        <f t="shared" si="0"/>
        <v>5</v>
      </c>
      <c r="M17" s="1">
        <f t="shared" si="1"/>
        <v>7370</v>
      </c>
      <c r="N17" s="13">
        <v>13</v>
      </c>
      <c r="O17" s="29">
        <f t="shared" si="7"/>
        <v>48.57142857142857</v>
      </c>
      <c r="P17" s="181">
        <f t="shared" si="2"/>
        <v>94.71428571428572</v>
      </c>
      <c r="Q17" s="29">
        <f t="shared" si="3"/>
        <v>48.57142857142857</v>
      </c>
      <c r="R17" s="29">
        <f t="shared" si="4"/>
        <v>63.142857142857146</v>
      </c>
      <c r="S17" s="162">
        <f t="shared" si="5"/>
        <v>94.71428571428572</v>
      </c>
      <c r="T17" s="115">
        <v>94.71</v>
      </c>
    </row>
    <row r="18" spans="1:20" ht="14.25">
      <c r="A18" s="13">
        <v>14</v>
      </c>
      <c r="B18" s="12" t="s">
        <v>30</v>
      </c>
      <c r="C18" s="135" t="s">
        <v>80</v>
      </c>
      <c r="D18" s="222"/>
      <c r="E18" s="192">
        <v>1</v>
      </c>
      <c r="F18" s="84" t="s">
        <v>105</v>
      </c>
      <c r="G18" s="1">
        <v>2130</v>
      </c>
      <c r="H18" s="85">
        <v>3</v>
      </c>
      <c r="I18" s="84" t="s">
        <v>137</v>
      </c>
      <c r="J18" s="1">
        <v>4770</v>
      </c>
      <c r="K18" s="85">
        <v>2</v>
      </c>
      <c r="L18" s="78">
        <f t="shared" si="0"/>
        <v>5</v>
      </c>
      <c r="M18" s="1">
        <f t="shared" si="1"/>
        <v>6900</v>
      </c>
      <c r="N18" s="13">
        <v>14</v>
      </c>
      <c r="O18" s="29">
        <f t="shared" si="7"/>
        <v>47.61904761904762</v>
      </c>
      <c r="P18" s="181">
        <f t="shared" si="2"/>
        <v>92.85714285714286</v>
      </c>
      <c r="Q18" s="29">
        <f t="shared" si="3"/>
        <v>47.61904761904762</v>
      </c>
      <c r="R18" s="29">
        <f t="shared" si="4"/>
        <v>61.904761904761905</v>
      </c>
      <c r="S18" s="162">
        <f t="shared" si="5"/>
        <v>92.85714285714286</v>
      </c>
      <c r="T18" s="115">
        <v>92.86</v>
      </c>
    </row>
    <row r="19" spans="1:20" ht="14.25">
      <c r="A19" s="13">
        <v>15</v>
      </c>
      <c r="B19" s="12" t="s">
        <v>68</v>
      </c>
      <c r="C19" s="135" t="s">
        <v>87</v>
      </c>
      <c r="D19" s="222" t="s">
        <v>204</v>
      </c>
      <c r="E19" s="192">
        <v>1</v>
      </c>
      <c r="F19" s="84" t="s">
        <v>141</v>
      </c>
      <c r="G19" s="1">
        <v>2720</v>
      </c>
      <c r="H19" s="85">
        <v>2</v>
      </c>
      <c r="I19" s="84" t="s">
        <v>152</v>
      </c>
      <c r="J19" s="1">
        <v>1270</v>
      </c>
      <c r="K19" s="85">
        <v>3</v>
      </c>
      <c r="L19" s="78">
        <f t="shared" si="0"/>
        <v>5</v>
      </c>
      <c r="M19" s="1">
        <f t="shared" si="1"/>
        <v>3990</v>
      </c>
      <c r="N19" s="13">
        <v>15</v>
      </c>
      <c r="O19" s="30">
        <f t="shared" si="7"/>
        <v>46.666666666666664</v>
      </c>
      <c r="P19" s="182">
        <f t="shared" si="2"/>
        <v>91</v>
      </c>
      <c r="Q19" s="30">
        <f t="shared" si="3"/>
        <v>46.666666666666664</v>
      </c>
      <c r="R19" s="30">
        <f t="shared" si="4"/>
        <v>60.666666666666664</v>
      </c>
      <c r="S19" s="163">
        <f t="shared" si="5"/>
        <v>91</v>
      </c>
      <c r="T19" s="115">
        <v>91</v>
      </c>
    </row>
    <row r="20" spans="1:20" s="37" customFormat="1" ht="14.25">
      <c r="A20" s="13">
        <v>16</v>
      </c>
      <c r="B20" s="12" t="s">
        <v>33</v>
      </c>
      <c r="C20" s="135" t="s">
        <v>79</v>
      </c>
      <c r="D20" s="222"/>
      <c r="E20" s="192">
        <v>1</v>
      </c>
      <c r="F20" s="84" t="s">
        <v>108</v>
      </c>
      <c r="G20" s="1">
        <v>2340</v>
      </c>
      <c r="H20" s="85">
        <v>3</v>
      </c>
      <c r="I20" s="84" t="s">
        <v>117</v>
      </c>
      <c r="J20" s="1">
        <v>1400</v>
      </c>
      <c r="K20" s="85">
        <v>2</v>
      </c>
      <c r="L20" s="78">
        <f t="shared" si="0"/>
        <v>5</v>
      </c>
      <c r="M20" s="1">
        <f t="shared" si="1"/>
        <v>3740</v>
      </c>
      <c r="N20" s="13">
        <v>16</v>
      </c>
      <c r="O20" s="30">
        <f t="shared" si="7"/>
        <v>45.714285714285715</v>
      </c>
      <c r="P20" s="182">
        <f t="shared" si="2"/>
        <v>89.14285714285714</v>
      </c>
      <c r="Q20" s="30">
        <f t="shared" si="3"/>
        <v>45.714285714285715</v>
      </c>
      <c r="R20" s="30">
        <f t="shared" si="4"/>
        <v>59.42857142857143</v>
      </c>
      <c r="S20" s="163">
        <f t="shared" si="5"/>
        <v>89.14285714285714</v>
      </c>
      <c r="T20" s="115">
        <v>89.14</v>
      </c>
    </row>
    <row r="21" spans="1:20" ht="14.25">
      <c r="A21" s="13">
        <v>17</v>
      </c>
      <c r="B21" s="12" t="s">
        <v>46</v>
      </c>
      <c r="C21" s="135" t="s">
        <v>82</v>
      </c>
      <c r="D21" s="222" t="s">
        <v>190</v>
      </c>
      <c r="E21" s="192">
        <v>1</v>
      </c>
      <c r="F21" s="84" t="s">
        <v>120</v>
      </c>
      <c r="G21" s="1">
        <v>7100</v>
      </c>
      <c r="H21" s="85">
        <v>1</v>
      </c>
      <c r="I21" s="84" t="s">
        <v>90</v>
      </c>
      <c r="J21" s="1">
        <v>5120</v>
      </c>
      <c r="K21" s="85">
        <v>5</v>
      </c>
      <c r="L21" s="78">
        <f t="shared" si="0"/>
        <v>6</v>
      </c>
      <c r="M21" s="1">
        <f t="shared" si="1"/>
        <v>12220</v>
      </c>
      <c r="N21" s="13">
        <v>17</v>
      </c>
      <c r="O21" s="30">
        <f t="shared" si="7"/>
        <v>44.76190476190476</v>
      </c>
      <c r="P21" s="182">
        <f t="shared" si="2"/>
        <v>87.28571428571428</v>
      </c>
      <c r="Q21" s="30">
        <f t="shared" si="3"/>
        <v>44.76190476190476</v>
      </c>
      <c r="R21" s="30">
        <f t="shared" si="4"/>
        <v>58.19047619047619</v>
      </c>
      <c r="S21" s="163">
        <f t="shared" si="5"/>
        <v>87.28571428571428</v>
      </c>
      <c r="T21" s="115">
        <v>87.29</v>
      </c>
    </row>
    <row r="22" spans="1:20" s="37" customFormat="1" ht="14.25">
      <c r="A22" s="13">
        <v>18</v>
      </c>
      <c r="B22" s="12" t="s">
        <v>65</v>
      </c>
      <c r="C22" s="135" t="s">
        <v>86</v>
      </c>
      <c r="D22" s="222"/>
      <c r="E22" s="192">
        <v>1</v>
      </c>
      <c r="F22" s="84" t="s">
        <v>138</v>
      </c>
      <c r="G22" s="1">
        <v>6980</v>
      </c>
      <c r="H22" s="85">
        <v>2</v>
      </c>
      <c r="I22" s="84" t="s">
        <v>114</v>
      </c>
      <c r="J22" s="1">
        <v>3620</v>
      </c>
      <c r="K22" s="85">
        <v>4</v>
      </c>
      <c r="L22" s="78">
        <f t="shared" si="0"/>
        <v>6</v>
      </c>
      <c r="M22" s="1">
        <f t="shared" si="1"/>
        <v>10600</v>
      </c>
      <c r="N22" s="13">
        <v>18</v>
      </c>
      <c r="O22" s="30">
        <f t="shared" si="7"/>
        <v>43.80952380952381</v>
      </c>
      <c r="P22" s="182">
        <f t="shared" si="2"/>
        <v>85.42857142857143</v>
      </c>
      <c r="Q22" s="30">
        <f t="shared" si="3"/>
        <v>43.80952380952381</v>
      </c>
      <c r="R22" s="30">
        <f t="shared" si="4"/>
        <v>56.952380952380956</v>
      </c>
      <c r="S22" s="163">
        <f t="shared" si="5"/>
        <v>85.42857142857143</v>
      </c>
      <c r="T22" s="115">
        <v>85.43</v>
      </c>
    </row>
    <row r="23" spans="1:20" ht="14.25">
      <c r="A23" s="13">
        <v>19</v>
      </c>
      <c r="B23" s="12" t="s">
        <v>67</v>
      </c>
      <c r="C23" s="135" t="s">
        <v>87</v>
      </c>
      <c r="D23" s="222" t="s">
        <v>181</v>
      </c>
      <c r="E23" s="192">
        <v>1</v>
      </c>
      <c r="F23" s="84" t="s">
        <v>140</v>
      </c>
      <c r="G23" s="1">
        <v>3980</v>
      </c>
      <c r="H23" s="85">
        <v>3</v>
      </c>
      <c r="I23" s="84" t="s">
        <v>96</v>
      </c>
      <c r="J23" s="1">
        <v>4300</v>
      </c>
      <c r="K23" s="85">
        <v>3</v>
      </c>
      <c r="L23" s="78">
        <f t="shared" si="0"/>
        <v>6</v>
      </c>
      <c r="M23" s="1">
        <f t="shared" si="1"/>
        <v>8280</v>
      </c>
      <c r="N23" s="13">
        <v>19</v>
      </c>
      <c r="O23" s="30">
        <f t="shared" si="7"/>
        <v>42.85714285714286</v>
      </c>
      <c r="P23" s="182">
        <f t="shared" si="2"/>
        <v>83.57142857142858</v>
      </c>
      <c r="Q23" s="30">
        <f t="shared" si="3"/>
        <v>42.85714285714286</v>
      </c>
      <c r="R23" s="30">
        <f t="shared" si="4"/>
        <v>55.71428571428572</v>
      </c>
      <c r="S23" s="163">
        <f t="shared" si="5"/>
        <v>83.57142857142858</v>
      </c>
      <c r="T23" s="115">
        <v>83.57</v>
      </c>
    </row>
    <row r="24" spans="1:20" ht="14.25">
      <c r="A24" s="13">
        <v>20</v>
      </c>
      <c r="B24" s="12" t="s">
        <v>20</v>
      </c>
      <c r="C24" s="135" t="s">
        <v>81</v>
      </c>
      <c r="D24" s="218"/>
      <c r="E24" s="192">
        <v>1</v>
      </c>
      <c r="F24" s="84" t="s">
        <v>95</v>
      </c>
      <c r="G24" s="1">
        <v>3920</v>
      </c>
      <c r="H24" s="85">
        <v>4</v>
      </c>
      <c r="I24" s="84" t="s">
        <v>123</v>
      </c>
      <c r="J24" s="1">
        <v>2700</v>
      </c>
      <c r="K24" s="85">
        <v>2</v>
      </c>
      <c r="L24" s="78">
        <f t="shared" si="0"/>
        <v>6</v>
      </c>
      <c r="M24" s="1">
        <f t="shared" si="1"/>
        <v>6620</v>
      </c>
      <c r="N24" s="13">
        <v>20</v>
      </c>
      <c r="O24" s="30">
        <f t="shared" si="7"/>
        <v>41.904761904761905</v>
      </c>
      <c r="P24" s="182">
        <f t="shared" si="2"/>
        <v>81.71428571428572</v>
      </c>
      <c r="Q24" s="30">
        <f t="shared" si="3"/>
        <v>41.904761904761905</v>
      </c>
      <c r="R24" s="30">
        <f t="shared" si="4"/>
        <v>54.47619047619048</v>
      </c>
      <c r="S24" s="163">
        <f t="shared" si="5"/>
        <v>81.71428571428572</v>
      </c>
      <c r="T24" s="115">
        <v>81.71</v>
      </c>
    </row>
    <row r="25" spans="1:20" ht="14.25">
      <c r="A25" s="3">
        <v>21</v>
      </c>
      <c r="B25" s="14" t="s">
        <v>35</v>
      </c>
      <c r="C25" s="151" t="s">
        <v>79</v>
      </c>
      <c r="D25" s="234"/>
      <c r="E25" s="193">
        <v>1</v>
      </c>
      <c r="F25" s="80" t="s">
        <v>110</v>
      </c>
      <c r="G25" s="4">
        <v>2770</v>
      </c>
      <c r="H25" s="146">
        <v>2</v>
      </c>
      <c r="I25" s="80" t="s">
        <v>141</v>
      </c>
      <c r="J25" s="4">
        <v>2500</v>
      </c>
      <c r="K25" s="146">
        <v>4</v>
      </c>
      <c r="L25" s="79">
        <f t="shared" si="0"/>
        <v>6</v>
      </c>
      <c r="M25" s="15">
        <f t="shared" si="1"/>
        <v>5270</v>
      </c>
      <c r="N25" s="16">
        <v>21</v>
      </c>
      <c r="O25" s="32">
        <f t="shared" si="7"/>
        <v>40.95238095238095</v>
      </c>
      <c r="P25" s="183">
        <f t="shared" si="2"/>
        <v>79.85714285714285</v>
      </c>
      <c r="Q25" s="32">
        <f t="shared" si="3"/>
        <v>40.95238095238095</v>
      </c>
      <c r="R25" s="42">
        <f t="shared" si="4"/>
        <v>53.238095238095234</v>
      </c>
      <c r="S25" s="164">
        <f t="shared" si="5"/>
        <v>79.85714285714285</v>
      </c>
      <c r="T25" s="116">
        <v>79.86</v>
      </c>
    </row>
    <row r="26" spans="1:20" ht="14.25">
      <c r="A26" s="3">
        <v>22</v>
      </c>
      <c r="B26" s="14" t="s">
        <v>49</v>
      </c>
      <c r="C26" s="151" t="s">
        <v>82</v>
      </c>
      <c r="D26" s="221" t="s">
        <v>195</v>
      </c>
      <c r="E26" s="193">
        <v>1</v>
      </c>
      <c r="F26" s="80" t="s">
        <v>123</v>
      </c>
      <c r="G26" s="4">
        <v>1780</v>
      </c>
      <c r="H26" s="146">
        <v>5</v>
      </c>
      <c r="I26" s="80" t="s">
        <v>128</v>
      </c>
      <c r="J26" s="4">
        <v>10860</v>
      </c>
      <c r="K26" s="146">
        <v>2</v>
      </c>
      <c r="L26" s="79">
        <f t="shared" si="0"/>
        <v>7</v>
      </c>
      <c r="M26" s="15">
        <f t="shared" si="1"/>
        <v>12640</v>
      </c>
      <c r="N26" s="16">
        <v>22</v>
      </c>
      <c r="O26" s="32">
        <f t="shared" si="7"/>
        <v>40</v>
      </c>
      <c r="P26" s="183">
        <f t="shared" si="2"/>
        <v>78</v>
      </c>
      <c r="Q26" s="32">
        <f t="shared" si="3"/>
        <v>40</v>
      </c>
      <c r="R26" s="42">
        <f t="shared" si="4"/>
        <v>52</v>
      </c>
      <c r="S26" s="164">
        <f t="shared" si="5"/>
        <v>78</v>
      </c>
      <c r="T26" s="116">
        <v>78</v>
      </c>
    </row>
    <row r="27" spans="1:20" ht="14.25">
      <c r="A27" s="3">
        <v>23</v>
      </c>
      <c r="B27" s="14" t="s">
        <v>42</v>
      </c>
      <c r="C27" s="151" t="s">
        <v>82</v>
      </c>
      <c r="D27" s="221" t="s">
        <v>184</v>
      </c>
      <c r="E27" s="193">
        <v>1</v>
      </c>
      <c r="F27" s="80" t="s">
        <v>116</v>
      </c>
      <c r="G27" s="4">
        <v>1850</v>
      </c>
      <c r="H27" s="146">
        <v>4</v>
      </c>
      <c r="I27" s="80" t="s">
        <v>129</v>
      </c>
      <c r="J27" s="4">
        <v>1600</v>
      </c>
      <c r="K27" s="146">
        <v>3</v>
      </c>
      <c r="L27" s="79">
        <f t="shared" si="0"/>
        <v>7</v>
      </c>
      <c r="M27" s="15">
        <f t="shared" si="1"/>
        <v>3450</v>
      </c>
      <c r="N27" s="16">
        <v>23</v>
      </c>
      <c r="O27" s="32">
        <f t="shared" si="7"/>
        <v>39.04761904761905</v>
      </c>
      <c r="P27" s="183">
        <f t="shared" si="2"/>
        <v>76.14285714285715</v>
      </c>
      <c r="Q27" s="32">
        <f t="shared" si="3"/>
        <v>39.04761904761905</v>
      </c>
      <c r="R27" s="42">
        <f t="shared" si="4"/>
        <v>50.761904761904766</v>
      </c>
      <c r="S27" s="164">
        <f t="shared" si="5"/>
        <v>76.14285714285715</v>
      </c>
      <c r="T27" s="116">
        <v>76.14</v>
      </c>
    </row>
    <row r="28" spans="1:20" ht="14.25">
      <c r="A28" s="3">
        <v>24</v>
      </c>
      <c r="B28" s="14" t="s">
        <v>43</v>
      </c>
      <c r="C28" s="151" t="s">
        <v>82</v>
      </c>
      <c r="D28" s="221" t="s">
        <v>185</v>
      </c>
      <c r="E28" s="193">
        <v>1</v>
      </c>
      <c r="F28" s="80" t="s">
        <v>117</v>
      </c>
      <c r="G28" s="4">
        <v>2910</v>
      </c>
      <c r="H28" s="146">
        <v>2</v>
      </c>
      <c r="I28" s="80" t="s">
        <v>146</v>
      </c>
      <c r="J28" s="4">
        <v>2120</v>
      </c>
      <c r="K28" s="146">
        <v>5.5</v>
      </c>
      <c r="L28" s="79">
        <f t="shared" si="0"/>
        <v>7.5</v>
      </c>
      <c r="M28" s="15">
        <f t="shared" si="1"/>
        <v>5030</v>
      </c>
      <c r="N28" s="16">
        <v>24</v>
      </c>
      <c r="O28" s="32">
        <f t="shared" si="7"/>
        <v>38.095238095238095</v>
      </c>
      <c r="P28" s="183">
        <f t="shared" si="2"/>
        <v>74.28571428571429</v>
      </c>
      <c r="Q28" s="32">
        <f t="shared" si="3"/>
        <v>38.095238095238095</v>
      </c>
      <c r="R28" s="42">
        <f t="shared" si="4"/>
        <v>49.523809523809526</v>
      </c>
      <c r="S28" s="164">
        <f t="shared" si="5"/>
        <v>74.28571428571429</v>
      </c>
      <c r="T28" s="116">
        <v>74.29</v>
      </c>
    </row>
    <row r="29" spans="1:20" ht="14.25">
      <c r="A29" s="3">
        <v>25</v>
      </c>
      <c r="B29" s="14" t="s">
        <v>54</v>
      </c>
      <c r="C29" s="151" t="s">
        <v>82</v>
      </c>
      <c r="D29" s="221" t="s">
        <v>202</v>
      </c>
      <c r="E29" s="193">
        <v>1</v>
      </c>
      <c r="F29" s="80" t="s">
        <v>128</v>
      </c>
      <c r="G29" s="4">
        <v>4160</v>
      </c>
      <c r="H29" s="146">
        <v>4</v>
      </c>
      <c r="I29" s="80" t="s">
        <v>121</v>
      </c>
      <c r="J29" s="4">
        <v>5140</v>
      </c>
      <c r="K29" s="146">
        <v>4</v>
      </c>
      <c r="L29" s="79">
        <f t="shared" si="0"/>
        <v>8</v>
      </c>
      <c r="M29" s="15">
        <f t="shared" si="1"/>
        <v>9300</v>
      </c>
      <c r="N29" s="16">
        <v>25</v>
      </c>
      <c r="O29" s="32">
        <f t="shared" si="7"/>
        <v>37.14285714285714</v>
      </c>
      <c r="P29" s="183">
        <f t="shared" si="2"/>
        <v>72.42857142857143</v>
      </c>
      <c r="Q29" s="32">
        <f t="shared" si="3"/>
        <v>37.14285714285714</v>
      </c>
      <c r="R29" s="42">
        <f t="shared" si="4"/>
        <v>48.285714285714285</v>
      </c>
      <c r="S29" s="164">
        <f t="shared" si="5"/>
        <v>72.42857142857143</v>
      </c>
      <c r="T29" s="116">
        <v>72.43</v>
      </c>
    </row>
    <row r="30" spans="1:20" ht="14.25">
      <c r="A30" s="3">
        <v>26</v>
      </c>
      <c r="B30" s="14" t="s">
        <v>23</v>
      </c>
      <c r="C30" s="151" t="s">
        <v>81</v>
      </c>
      <c r="D30" s="221" t="s">
        <v>193</v>
      </c>
      <c r="E30" s="193">
        <v>1</v>
      </c>
      <c r="F30" s="80" t="s">
        <v>98</v>
      </c>
      <c r="G30" s="4">
        <v>4500</v>
      </c>
      <c r="H30" s="146">
        <v>2</v>
      </c>
      <c r="I30" s="80" t="s">
        <v>111</v>
      </c>
      <c r="J30" s="4">
        <v>2880</v>
      </c>
      <c r="K30" s="146">
        <v>6</v>
      </c>
      <c r="L30" s="79">
        <f t="shared" si="0"/>
        <v>8</v>
      </c>
      <c r="M30" s="15">
        <f t="shared" si="1"/>
        <v>7380</v>
      </c>
      <c r="N30" s="16">
        <v>26</v>
      </c>
      <c r="O30" s="32">
        <f t="shared" si="7"/>
        <v>36.19047619047619</v>
      </c>
      <c r="P30" s="183">
        <f t="shared" si="2"/>
        <v>70.57142857142858</v>
      </c>
      <c r="Q30" s="32">
        <f t="shared" si="3"/>
        <v>36.19047619047619</v>
      </c>
      <c r="R30" s="42">
        <f t="shared" si="4"/>
        <v>47.04761904761905</v>
      </c>
      <c r="S30" s="164">
        <f t="shared" si="5"/>
        <v>70.57142857142858</v>
      </c>
      <c r="T30" s="116">
        <v>70.57</v>
      </c>
    </row>
    <row r="31" spans="1:20" ht="14.25">
      <c r="A31" s="3">
        <v>27</v>
      </c>
      <c r="B31" s="14" t="s">
        <v>19</v>
      </c>
      <c r="C31" s="151" t="s">
        <v>81</v>
      </c>
      <c r="D31" s="221"/>
      <c r="E31" s="193">
        <v>1</v>
      </c>
      <c r="F31" s="80" t="s">
        <v>94</v>
      </c>
      <c r="G31" s="4">
        <v>3120</v>
      </c>
      <c r="H31" s="146">
        <v>5</v>
      </c>
      <c r="I31" s="80" t="s">
        <v>98</v>
      </c>
      <c r="J31" s="4">
        <v>4040</v>
      </c>
      <c r="K31" s="146">
        <v>3</v>
      </c>
      <c r="L31" s="79">
        <f t="shared" si="0"/>
        <v>8</v>
      </c>
      <c r="M31" s="15">
        <f t="shared" si="1"/>
        <v>7160</v>
      </c>
      <c r="N31" s="16">
        <v>27</v>
      </c>
      <c r="O31" s="32">
        <f t="shared" si="7"/>
        <v>35.23809523809524</v>
      </c>
      <c r="P31" s="183">
        <f t="shared" si="2"/>
        <v>68.71428571428572</v>
      </c>
      <c r="Q31" s="32">
        <f t="shared" si="3"/>
        <v>35.23809523809524</v>
      </c>
      <c r="R31" s="42">
        <f t="shared" si="4"/>
        <v>45.80952380952382</v>
      </c>
      <c r="S31" s="164">
        <f t="shared" si="5"/>
        <v>68.71428571428572</v>
      </c>
      <c r="T31" s="116">
        <v>68.71</v>
      </c>
    </row>
    <row r="32" spans="1:20" ht="14.25">
      <c r="A32" s="3">
        <v>28</v>
      </c>
      <c r="B32" s="14" t="s">
        <v>40</v>
      </c>
      <c r="C32" s="151" t="s">
        <v>82</v>
      </c>
      <c r="D32" s="221" t="s">
        <v>189</v>
      </c>
      <c r="E32" s="193">
        <v>1</v>
      </c>
      <c r="F32" s="80" t="s">
        <v>114</v>
      </c>
      <c r="G32" s="4">
        <v>5120</v>
      </c>
      <c r="H32" s="146">
        <v>1</v>
      </c>
      <c r="I32" s="80" t="s">
        <v>115</v>
      </c>
      <c r="J32" s="4">
        <v>1910</v>
      </c>
      <c r="K32" s="146">
        <v>7</v>
      </c>
      <c r="L32" s="79">
        <f t="shared" si="0"/>
        <v>8</v>
      </c>
      <c r="M32" s="15">
        <f t="shared" si="1"/>
        <v>7030</v>
      </c>
      <c r="N32" s="16">
        <v>28</v>
      </c>
      <c r="O32" s="32">
        <f t="shared" si="7"/>
        <v>34.285714285714285</v>
      </c>
      <c r="P32" s="183">
        <f t="shared" si="2"/>
        <v>66.85714285714286</v>
      </c>
      <c r="Q32" s="32">
        <f t="shared" si="3"/>
        <v>34.285714285714285</v>
      </c>
      <c r="R32" s="42">
        <f t="shared" si="4"/>
        <v>44.57142857142857</v>
      </c>
      <c r="S32" s="164">
        <f t="shared" si="5"/>
        <v>66.85714285714286</v>
      </c>
      <c r="T32" s="116">
        <v>66.86</v>
      </c>
    </row>
    <row r="33" spans="1:20" ht="14.25">
      <c r="A33" s="3">
        <v>29</v>
      </c>
      <c r="B33" s="14" t="s">
        <v>36</v>
      </c>
      <c r="C33" s="151" t="s">
        <v>79</v>
      </c>
      <c r="D33" s="221"/>
      <c r="E33" s="193">
        <v>1</v>
      </c>
      <c r="F33" s="80" t="s">
        <v>111</v>
      </c>
      <c r="G33" s="4">
        <v>1700</v>
      </c>
      <c r="H33" s="146">
        <v>6</v>
      </c>
      <c r="I33" s="80" t="s">
        <v>147</v>
      </c>
      <c r="J33" s="4">
        <v>3000</v>
      </c>
      <c r="K33" s="146">
        <v>2</v>
      </c>
      <c r="L33" s="79">
        <f t="shared" si="0"/>
        <v>8</v>
      </c>
      <c r="M33" s="15">
        <f t="shared" si="1"/>
        <v>4700</v>
      </c>
      <c r="N33" s="16">
        <v>29</v>
      </c>
      <c r="O33" s="32">
        <f t="shared" si="7"/>
        <v>33.33333333333333</v>
      </c>
      <c r="P33" s="183">
        <f t="shared" si="2"/>
        <v>65</v>
      </c>
      <c r="Q33" s="32">
        <f t="shared" si="3"/>
        <v>33.33333333333333</v>
      </c>
      <c r="R33" s="42">
        <f t="shared" si="4"/>
        <v>43.33333333333333</v>
      </c>
      <c r="S33" s="164">
        <f t="shared" si="5"/>
        <v>65</v>
      </c>
      <c r="T33" s="116">
        <v>65</v>
      </c>
    </row>
    <row r="34" spans="1:20" ht="14.25">
      <c r="A34" s="3">
        <v>30</v>
      </c>
      <c r="B34" s="14" t="s">
        <v>72</v>
      </c>
      <c r="C34" s="151" t="s">
        <v>88</v>
      </c>
      <c r="D34" s="221"/>
      <c r="E34" s="193">
        <v>1</v>
      </c>
      <c r="F34" s="80" t="s">
        <v>145</v>
      </c>
      <c r="G34" s="4">
        <v>670</v>
      </c>
      <c r="H34" s="146">
        <v>7</v>
      </c>
      <c r="I34" s="80" t="s">
        <v>132</v>
      </c>
      <c r="J34" s="4">
        <v>3400</v>
      </c>
      <c r="K34" s="146">
        <v>1</v>
      </c>
      <c r="L34" s="79">
        <f t="shared" si="0"/>
        <v>8</v>
      </c>
      <c r="M34" s="15">
        <f t="shared" si="1"/>
        <v>4070</v>
      </c>
      <c r="N34" s="16">
        <v>30</v>
      </c>
      <c r="O34" s="32">
        <f t="shared" si="7"/>
        <v>32.38095238095238</v>
      </c>
      <c r="P34" s="183">
        <f t="shared" si="2"/>
        <v>63.14285714285714</v>
      </c>
      <c r="Q34" s="32">
        <f t="shared" si="3"/>
        <v>32.38095238095238</v>
      </c>
      <c r="R34" s="42">
        <f t="shared" si="4"/>
        <v>42.095238095238095</v>
      </c>
      <c r="S34" s="164">
        <f t="shared" si="5"/>
        <v>63.14285714285714</v>
      </c>
      <c r="T34" s="116">
        <v>63.14</v>
      </c>
    </row>
    <row r="35" spans="1:20" ht="14.25">
      <c r="A35" s="3">
        <v>31</v>
      </c>
      <c r="B35" s="14" t="s">
        <v>45</v>
      </c>
      <c r="C35" s="151" t="s">
        <v>82</v>
      </c>
      <c r="D35" s="221" t="s">
        <v>166</v>
      </c>
      <c r="E35" s="193">
        <v>1</v>
      </c>
      <c r="F35" s="80" t="s">
        <v>119</v>
      </c>
      <c r="G35" s="4">
        <v>1700</v>
      </c>
      <c r="H35" s="146">
        <v>6</v>
      </c>
      <c r="I35" s="80" t="s">
        <v>145</v>
      </c>
      <c r="J35" s="4">
        <v>1890</v>
      </c>
      <c r="K35" s="146">
        <v>2</v>
      </c>
      <c r="L35" s="79">
        <f t="shared" si="0"/>
        <v>8</v>
      </c>
      <c r="M35" s="15">
        <f t="shared" si="1"/>
        <v>3590</v>
      </c>
      <c r="N35" s="16">
        <v>31</v>
      </c>
      <c r="O35" s="32">
        <f t="shared" si="7"/>
        <v>31.428571428571427</v>
      </c>
      <c r="P35" s="183">
        <f>S35</f>
        <v>61.28571428571428</v>
      </c>
      <c r="Q35" s="32">
        <f t="shared" si="3"/>
        <v>31.428571428571427</v>
      </c>
      <c r="R35" s="42">
        <f t="shared" si="4"/>
        <v>40.857142857142854</v>
      </c>
      <c r="S35" s="164">
        <f>R35*1.5</f>
        <v>61.28571428571428</v>
      </c>
      <c r="T35" s="116">
        <v>61.29</v>
      </c>
    </row>
    <row r="36" spans="1:20" ht="14.25">
      <c r="A36" s="3">
        <v>32</v>
      </c>
      <c r="B36" s="14" t="s">
        <v>27</v>
      </c>
      <c r="C36" s="151" t="s">
        <v>80</v>
      </c>
      <c r="D36" s="221"/>
      <c r="E36" s="193">
        <v>1</v>
      </c>
      <c r="F36" s="80" t="s">
        <v>102</v>
      </c>
      <c r="G36" s="4">
        <v>2620</v>
      </c>
      <c r="H36" s="146">
        <v>4</v>
      </c>
      <c r="I36" s="147" t="s">
        <v>95</v>
      </c>
      <c r="J36" s="4">
        <v>2140</v>
      </c>
      <c r="K36" s="146">
        <v>5</v>
      </c>
      <c r="L36" s="79">
        <f t="shared" si="0"/>
        <v>9</v>
      </c>
      <c r="M36" s="15">
        <f t="shared" si="1"/>
        <v>4760</v>
      </c>
      <c r="N36" s="16">
        <v>32</v>
      </c>
      <c r="O36" s="32">
        <f t="shared" si="7"/>
        <v>30.476190476190474</v>
      </c>
      <c r="P36" s="183">
        <f t="shared" si="2"/>
        <v>59.42857142857143</v>
      </c>
      <c r="Q36" s="32">
        <f t="shared" si="3"/>
        <v>30.476190476190474</v>
      </c>
      <c r="R36" s="42">
        <f t="shared" si="4"/>
        <v>39.61904761904762</v>
      </c>
      <c r="S36" s="164">
        <f t="shared" si="5"/>
        <v>59.42857142857143</v>
      </c>
      <c r="T36" s="116">
        <v>59.43</v>
      </c>
    </row>
    <row r="37" spans="1:20" ht="14.25">
      <c r="A37" s="3">
        <v>33</v>
      </c>
      <c r="B37" s="14" t="s">
        <v>22</v>
      </c>
      <c r="C37" s="151" t="s">
        <v>81</v>
      </c>
      <c r="D37" s="221" t="s">
        <v>199</v>
      </c>
      <c r="E37" s="193">
        <v>1</v>
      </c>
      <c r="F37" s="80" t="s">
        <v>97</v>
      </c>
      <c r="G37" s="4">
        <v>930</v>
      </c>
      <c r="H37" s="146">
        <v>6</v>
      </c>
      <c r="I37" s="80" t="s">
        <v>127</v>
      </c>
      <c r="J37" s="4">
        <v>2580</v>
      </c>
      <c r="K37" s="146">
        <v>3</v>
      </c>
      <c r="L37" s="79">
        <f aca="true" t="shared" si="8" ref="L37:L68">H37+K37</f>
        <v>9</v>
      </c>
      <c r="M37" s="15">
        <f aca="true" t="shared" si="9" ref="M37:M68">G37+J37</f>
        <v>3510</v>
      </c>
      <c r="N37" s="16">
        <v>33</v>
      </c>
      <c r="O37" s="32">
        <f t="shared" si="7"/>
        <v>29.523809523809526</v>
      </c>
      <c r="P37" s="183">
        <f aca="true" t="shared" si="10" ref="P37:P68">S37</f>
        <v>57.571428571428584</v>
      </c>
      <c r="Q37" s="32">
        <f aca="true" t="shared" si="11" ref="Q37:Q68">O37*1</f>
        <v>29.523809523809526</v>
      </c>
      <c r="R37" s="42">
        <f aca="true" t="shared" si="12" ref="R37:R68">Q37*1.3</f>
        <v>38.38095238095239</v>
      </c>
      <c r="S37" s="164">
        <f aca="true" t="shared" si="13" ref="S37:S68">R37*1.5</f>
        <v>57.571428571428584</v>
      </c>
      <c r="T37" s="116">
        <v>57.57</v>
      </c>
    </row>
    <row r="38" spans="1:20" ht="14.25">
      <c r="A38" s="3">
        <v>34</v>
      </c>
      <c r="B38" s="14" t="s">
        <v>59</v>
      </c>
      <c r="C38" s="151" t="s">
        <v>85</v>
      </c>
      <c r="D38" s="221"/>
      <c r="E38" s="193">
        <v>1</v>
      </c>
      <c r="F38" s="80" t="s">
        <v>133</v>
      </c>
      <c r="G38" s="4">
        <v>3760</v>
      </c>
      <c r="H38" s="146">
        <v>4</v>
      </c>
      <c r="I38" s="80" t="s">
        <v>119</v>
      </c>
      <c r="J38" s="4">
        <v>2120</v>
      </c>
      <c r="K38" s="146">
        <v>5.5</v>
      </c>
      <c r="L38" s="79">
        <f t="shared" si="8"/>
        <v>9.5</v>
      </c>
      <c r="M38" s="15">
        <f t="shared" si="9"/>
        <v>5880</v>
      </c>
      <c r="N38" s="16">
        <v>34</v>
      </c>
      <c r="O38" s="32">
        <f t="shared" si="7"/>
        <v>28.571428571428573</v>
      </c>
      <c r="P38" s="183">
        <f t="shared" si="10"/>
        <v>55.71428571428572</v>
      </c>
      <c r="Q38" s="32">
        <f t="shared" si="11"/>
        <v>28.571428571428573</v>
      </c>
      <c r="R38" s="42">
        <f t="shared" si="12"/>
        <v>37.142857142857146</v>
      </c>
      <c r="S38" s="164">
        <f t="shared" si="13"/>
        <v>55.71428571428572</v>
      </c>
      <c r="T38" s="116">
        <v>55.71</v>
      </c>
    </row>
    <row r="39" spans="1:20" s="37" customFormat="1" ht="14.25">
      <c r="A39" s="3">
        <v>35</v>
      </c>
      <c r="B39" s="14" t="s">
        <v>32</v>
      </c>
      <c r="C39" s="151" t="s">
        <v>79</v>
      </c>
      <c r="D39" s="221"/>
      <c r="E39" s="193">
        <v>1</v>
      </c>
      <c r="F39" s="90" t="s">
        <v>107</v>
      </c>
      <c r="G39" s="15">
        <v>4380</v>
      </c>
      <c r="H39" s="86">
        <v>3</v>
      </c>
      <c r="I39" s="90" t="s">
        <v>102</v>
      </c>
      <c r="J39" s="15">
        <v>2780</v>
      </c>
      <c r="K39" s="86">
        <v>7</v>
      </c>
      <c r="L39" s="79">
        <f t="shared" si="8"/>
        <v>10</v>
      </c>
      <c r="M39" s="15">
        <f t="shared" si="9"/>
        <v>7160</v>
      </c>
      <c r="N39" s="16">
        <v>35</v>
      </c>
      <c r="O39" s="32">
        <f t="shared" si="7"/>
        <v>27.61904761904762</v>
      </c>
      <c r="P39" s="183">
        <f t="shared" si="10"/>
        <v>53.85714285714286</v>
      </c>
      <c r="Q39" s="32">
        <f t="shared" si="11"/>
        <v>27.61904761904762</v>
      </c>
      <c r="R39" s="32">
        <f t="shared" si="12"/>
        <v>35.904761904761905</v>
      </c>
      <c r="S39" s="164">
        <f t="shared" si="13"/>
        <v>53.85714285714286</v>
      </c>
      <c r="T39" s="116">
        <v>53.86</v>
      </c>
    </row>
    <row r="40" spans="1:20" ht="14.25">
      <c r="A40" s="3">
        <v>36</v>
      </c>
      <c r="B40" s="14" t="s">
        <v>41</v>
      </c>
      <c r="C40" s="151" t="s">
        <v>82</v>
      </c>
      <c r="D40" s="221" t="s">
        <v>182</v>
      </c>
      <c r="E40" s="193">
        <v>1</v>
      </c>
      <c r="F40" s="80" t="s">
        <v>115</v>
      </c>
      <c r="G40" s="4">
        <v>2250</v>
      </c>
      <c r="H40" s="146">
        <v>4</v>
      </c>
      <c r="I40" s="80" t="s">
        <v>124</v>
      </c>
      <c r="J40" s="4">
        <v>1840</v>
      </c>
      <c r="K40" s="146">
        <v>6</v>
      </c>
      <c r="L40" s="79">
        <f t="shared" si="8"/>
        <v>10</v>
      </c>
      <c r="M40" s="15">
        <f t="shared" si="9"/>
        <v>4090</v>
      </c>
      <c r="N40" s="16">
        <v>36</v>
      </c>
      <c r="O40" s="32">
        <f t="shared" si="7"/>
        <v>26.666666666666664</v>
      </c>
      <c r="P40" s="183">
        <f t="shared" si="10"/>
        <v>52</v>
      </c>
      <c r="Q40" s="32">
        <f t="shared" si="11"/>
        <v>26.666666666666664</v>
      </c>
      <c r="R40" s="42">
        <f t="shared" si="12"/>
        <v>34.666666666666664</v>
      </c>
      <c r="S40" s="164">
        <f t="shared" si="13"/>
        <v>52</v>
      </c>
      <c r="T40" s="116">
        <v>52</v>
      </c>
    </row>
    <row r="41" spans="1:20" ht="14.25">
      <c r="A41" s="3">
        <v>37</v>
      </c>
      <c r="B41" s="14" t="s">
        <v>26</v>
      </c>
      <c r="C41" s="151" t="s">
        <v>81</v>
      </c>
      <c r="D41" s="221" t="s">
        <v>206</v>
      </c>
      <c r="E41" s="193">
        <v>1</v>
      </c>
      <c r="F41" s="80" t="s">
        <v>101</v>
      </c>
      <c r="G41" s="4">
        <v>1980</v>
      </c>
      <c r="H41" s="146">
        <v>6</v>
      </c>
      <c r="I41" s="80" t="s">
        <v>135</v>
      </c>
      <c r="J41" s="4">
        <v>1260</v>
      </c>
      <c r="K41" s="146">
        <v>4</v>
      </c>
      <c r="L41" s="79">
        <f t="shared" si="8"/>
        <v>10</v>
      </c>
      <c r="M41" s="15">
        <f t="shared" si="9"/>
        <v>3240</v>
      </c>
      <c r="N41" s="16">
        <v>37</v>
      </c>
      <c r="O41" s="32">
        <f t="shared" si="7"/>
        <v>25.714285714285715</v>
      </c>
      <c r="P41" s="183">
        <f t="shared" si="10"/>
        <v>50.142857142857146</v>
      </c>
      <c r="Q41" s="32">
        <f t="shared" si="11"/>
        <v>25.714285714285715</v>
      </c>
      <c r="R41" s="42">
        <f t="shared" si="12"/>
        <v>33.42857142857143</v>
      </c>
      <c r="S41" s="164">
        <f t="shared" si="13"/>
        <v>50.142857142857146</v>
      </c>
      <c r="T41" s="116">
        <v>50.14</v>
      </c>
    </row>
    <row r="42" spans="1:20" ht="14.25">
      <c r="A42" s="3">
        <v>38</v>
      </c>
      <c r="B42" s="14" t="s">
        <v>78</v>
      </c>
      <c r="C42" s="151" t="s">
        <v>89</v>
      </c>
      <c r="D42" s="221" t="s">
        <v>180</v>
      </c>
      <c r="E42" s="193">
        <v>1</v>
      </c>
      <c r="F42" s="80" t="s">
        <v>151</v>
      </c>
      <c r="G42" s="4">
        <v>2880</v>
      </c>
      <c r="H42" s="146">
        <v>6</v>
      </c>
      <c r="I42" s="80" t="s">
        <v>101</v>
      </c>
      <c r="J42" s="4">
        <v>2090</v>
      </c>
      <c r="K42" s="146">
        <v>5</v>
      </c>
      <c r="L42" s="79">
        <f t="shared" si="8"/>
        <v>11</v>
      </c>
      <c r="M42" s="15">
        <f t="shared" si="9"/>
        <v>4970</v>
      </c>
      <c r="N42" s="16">
        <v>38</v>
      </c>
      <c r="O42" s="32">
        <f t="shared" si="7"/>
        <v>24.76190476190476</v>
      </c>
      <c r="P42" s="183">
        <f t="shared" si="10"/>
        <v>48.285714285714285</v>
      </c>
      <c r="Q42" s="32">
        <f t="shared" si="11"/>
        <v>24.76190476190476</v>
      </c>
      <c r="R42" s="42">
        <f t="shared" si="12"/>
        <v>32.19047619047619</v>
      </c>
      <c r="S42" s="164">
        <f t="shared" si="13"/>
        <v>48.285714285714285</v>
      </c>
      <c r="T42" s="116">
        <v>48.29</v>
      </c>
    </row>
    <row r="43" spans="1:20" ht="14.25">
      <c r="A43" s="3">
        <v>39</v>
      </c>
      <c r="B43" s="14" t="s">
        <v>28</v>
      </c>
      <c r="C43" s="151" t="s">
        <v>80</v>
      </c>
      <c r="D43" s="221"/>
      <c r="E43" s="193">
        <v>1</v>
      </c>
      <c r="F43" s="80" t="s">
        <v>103</v>
      </c>
      <c r="G43" s="4">
        <v>2880</v>
      </c>
      <c r="H43" s="146">
        <v>5</v>
      </c>
      <c r="I43" s="80" t="s">
        <v>144</v>
      </c>
      <c r="J43" s="4">
        <v>1720</v>
      </c>
      <c r="K43" s="146">
        <v>6</v>
      </c>
      <c r="L43" s="79">
        <f t="shared" si="8"/>
        <v>11</v>
      </c>
      <c r="M43" s="15">
        <f t="shared" si="9"/>
        <v>4600</v>
      </c>
      <c r="N43" s="16">
        <v>39</v>
      </c>
      <c r="O43" s="32">
        <f t="shared" si="7"/>
        <v>23.80952380952381</v>
      </c>
      <c r="P43" s="183">
        <f t="shared" si="10"/>
        <v>46.42857142857143</v>
      </c>
      <c r="Q43" s="32">
        <f t="shared" si="11"/>
        <v>23.80952380952381</v>
      </c>
      <c r="R43" s="42">
        <f t="shared" si="12"/>
        <v>30.952380952380953</v>
      </c>
      <c r="S43" s="164">
        <f t="shared" si="13"/>
        <v>46.42857142857143</v>
      </c>
      <c r="T43" s="116">
        <v>46.43</v>
      </c>
    </row>
    <row r="44" spans="1:20" ht="14.25">
      <c r="A44" s="3">
        <v>40</v>
      </c>
      <c r="B44" s="14" t="s">
        <v>37</v>
      </c>
      <c r="C44" s="151" t="s">
        <v>79</v>
      </c>
      <c r="D44" s="221"/>
      <c r="E44" s="193">
        <v>1</v>
      </c>
      <c r="F44" s="80" t="s">
        <v>14</v>
      </c>
      <c r="G44" s="4">
        <v>750</v>
      </c>
      <c r="H44" s="146">
        <v>7</v>
      </c>
      <c r="I44" s="80" t="s">
        <v>103</v>
      </c>
      <c r="J44" s="4">
        <v>3300</v>
      </c>
      <c r="K44" s="146">
        <v>4</v>
      </c>
      <c r="L44" s="79">
        <f t="shared" si="8"/>
        <v>11</v>
      </c>
      <c r="M44" s="15">
        <f t="shared" si="9"/>
        <v>4050</v>
      </c>
      <c r="N44" s="16">
        <v>40</v>
      </c>
      <c r="O44" s="32">
        <f t="shared" si="7"/>
        <v>22.857142857142854</v>
      </c>
      <c r="P44" s="183">
        <f t="shared" si="10"/>
        <v>44.57142857142857</v>
      </c>
      <c r="Q44" s="32">
        <f t="shared" si="11"/>
        <v>22.857142857142854</v>
      </c>
      <c r="R44" s="42">
        <f t="shared" si="12"/>
        <v>29.71428571428571</v>
      </c>
      <c r="S44" s="164">
        <f t="shared" si="13"/>
        <v>44.57142857142857</v>
      </c>
      <c r="T44" s="116">
        <v>44.57</v>
      </c>
    </row>
    <row r="45" spans="1:20" s="37" customFormat="1" ht="14.25">
      <c r="A45" s="3">
        <v>41</v>
      </c>
      <c r="B45" s="14" t="s">
        <v>16</v>
      </c>
      <c r="C45" s="151" t="s">
        <v>83</v>
      </c>
      <c r="D45" s="221"/>
      <c r="E45" s="193">
        <v>1</v>
      </c>
      <c r="F45" s="90" t="s">
        <v>90</v>
      </c>
      <c r="G45" s="15">
        <v>1440</v>
      </c>
      <c r="H45" s="86">
        <v>7</v>
      </c>
      <c r="I45" s="90" t="s">
        <v>138</v>
      </c>
      <c r="J45" s="15">
        <v>2400</v>
      </c>
      <c r="K45" s="86">
        <v>4</v>
      </c>
      <c r="L45" s="79">
        <f t="shared" si="8"/>
        <v>11</v>
      </c>
      <c r="M45" s="15">
        <f t="shared" si="9"/>
        <v>3840</v>
      </c>
      <c r="N45" s="16">
        <v>41</v>
      </c>
      <c r="O45" s="32">
        <f t="shared" si="7"/>
        <v>21.904761904761905</v>
      </c>
      <c r="P45" s="183">
        <f t="shared" si="10"/>
        <v>42.714285714285715</v>
      </c>
      <c r="Q45" s="32">
        <f t="shared" si="11"/>
        <v>21.904761904761905</v>
      </c>
      <c r="R45" s="32">
        <f t="shared" si="12"/>
        <v>28.476190476190478</v>
      </c>
      <c r="S45" s="164">
        <f t="shared" si="13"/>
        <v>42.714285714285715</v>
      </c>
      <c r="T45" s="116">
        <v>42.71</v>
      </c>
    </row>
    <row r="46" spans="1:20" s="37" customFormat="1" ht="14.25">
      <c r="A46" s="3">
        <v>42</v>
      </c>
      <c r="B46" s="14" t="s">
        <v>63</v>
      </c>
      <c r="C46" s="151" t="s">
        <v>86</v>
      </c>
      <c r="D46" s="221"/>
      <c r="E46" s="193">
        <v>1</v>
      </c>
      <c r="F46" s="90" t="s">
        <v>137</v>
      </c>
      <c r="G46" s="15">
        <v>2120</v>
      </c>
      <c r="H46" s="86">
        <v>5</v>
      </c>
      <c r="I46" s="80" t="s">
        <v>116</v>
      </c>
      <c r="J46" s="15">
        <v>820</v>
      </c>
      <c r="K46" s="86">
        <v>6</v>
      </c>
      <c r="L46" s="79">
        <f t="shared" si="8"/>
        <v>11</v>
      </c>
      <c r="M46" s="15">
        <f t="shared" si="9"/>
        <v>2940</v>
      </c>
      <c r="N46" s="16">
        <v>42</v>
      </c>
      <c r="O46" s="32">
        <f t="shared" si="7"/>
        <v>20.95238095238095</v>
      </c>
      <c r="P46" s="183">
        <f t="shared" si="10"/>
        <v>40.85714285714285</v>
      </c>
      <c r="Q46" s="32">
        <f t="shared" si="11"/>
        <v>20.95238095238095</v>
      </c>
      <c r="R46" s="32">
        <f t="shared" si="12"/>
        <v>27.238095238095234</v>
      </c>
      <c r="S46" s="164">
        <f t="shared" si="13"/>
        <v>40.85714285714285</v>
      </c>
      <c r="T46" s="116">
        <v>40.86</v>
      </c>
    </row>
    <row r="47" spans="1:20" s="37" customFormat="1" ht="14.25">
      <c r="A47" s="3">
        <v>43</v>
      </c>
      <c r="B47" s="14" t="s">
        <v>17</v>
      </c>
      <c r="C47" s="151" t="s">
        <v>83</v>
      </c>
      <c r="D47" s="221"/>
      <c r="E47" s="193">
        <v>1</v>
      </c>
      <c r="F47" s="90" t="s">
        <v>92</v>
      </c>
      <c r="G47" s="15">
        <v>1620</v>
      </c>
      <c r="H47" s="86">
        <v>7</v>
      </c>
      <c r="I47" s="90" t="s">
        <v>142</v>
      </c>
      <c r="J47" s="15">
        <v>1060</v>
      </c>
      <c r="K47" s="86">
        <v>4</v>
      </c>
      <c r="L47" s="79">
        <f t="shared" si="8"/>
        <v>11</v>
      </c>
      <c r="M47" s="15">
        <f t="shared" si="9"/>
        <v>2680</v>
      </c>
      <c r="N47" s="16">
        <v>43</v>
      </c>
      <c r="O47" s="32">
        <f aca="true" t="shared" si="14" ref="O47:O68">60-60*(N47-1)/($Q$2-1)</f>
        <v>20</v>
      </c>
      <c r="P47" s="183">
        <f t="shared" si="10"/>
        <v>39</v>
      </c>
      <c r="Q47" s="32">
        <f t="shared" si="11"/>
        <v>20</v>
      </c>
      <c r="R47" s="32">
        <f t="shared" si="12"/>
        <v>26</v>
      </c>
      <c r="S47" s="164">
        <f t="shared" si="13"/>
        <v>39</v>
      </c>
      <c r="T47" s="116">
        <v>39</v>
      </c>
    </row>
    <row r="48" spans="1:20" ht="14.25">
      <c r="A48" s="3">
        <v>44</v>
      </c>
      <c r="B48" s="14" t="s">
        <v>25</v>
      </c>
      <c r="C48" s="151" t="s">
        <v>81</v>
      </c>
      <c r="D48" s="221"/>
      <c r="E48" s="193">
        <v>1</v>
      </c>
      <c r="F48" s="80" t="s">
        <v>100</v>
      </c>
      <c r="G48" s="4">
        <v>1290</v>
      </c>
      <c r="H48" s="146">
        <v>4</v>
      </c>
      <c r="I48" s="80" t="s">
        <v>93</v>
      </c>
      <c r="J48" s="4">
        <v>990</v>
      </c>
      <c r="K48" s="146">
        <v>7</v>
      </c>
      <c r="L48" s="79">
        <f t="shared" si="8"/>
        <v>11</v>
      </c>
      <c r="M48" s="15">
        <f t="shared" si="9"/>
        <v>2280</v>
      </c>
      <c r="N48" s="16">
        <v>44</v>
      </c>
      <c r="O48" s="32">
        <f t="shared" si="14"/>
        <v>19.04761904761905</v>
      </c>
      <c r="P48" s="183">
        <f t="shared" si="10"/>
        <v>37.14285714285715</v>
      </c>
      <c r="Q48" s="32">
        <f t="shared" si="11"/>
        <v>19.04761904761905</v>
      </c>
      <c r="R48" s="42">
        <f t="shared" si="12"/>
        <v>24.761904761904766</v>
      </c>
      <c r="S48" s="164">
        <f t="shared" si="13"/>
        <v>37.14285714285715</v>
      </c>
      <c r="T48" s="116">
        <v>37.14</v>
      </c>
    </row>
    <row r="49" spans="1:20" ht="14.25">
      <c r="A49" s="3">
        <v>45</v>
      </c>
      <c r="B49" s="14" t="s">
        <v>76</v>
      </c>
      <c r="C49" s="151" t="s">
        <v>89</v>
      </c>
      <c r="D49" s="221" t="s">
        <v>251</v>
      </c>
      <c r="E49" s="193">
        <v>1</v>
      </c>
      <c r="F49" s="80" t="s">
        <v>149</v>
      </c>
      <c r="G49" s="4">
        <v>2980</v>
      </c>
      <c r="H49" s="146">
        <v>5</v>
      </c>
      <c r="I49" s="80" t="s">
        <v>97</v>
      </c>
      <c r="J49" s="4">
        <v>1000</v>
      </c>
      <c r="K49" s="146">
        <v>7</v>
      </c>
      <c r="L49" s="79">
        <f t="shared" si="8"/>
        <v>12</v>
      </c>
      <c r="M49" s="15">
        <f t="shared" si="9"/>
        <v>3980</v>
      </c>
      <c r="N49" s="16">
        <v>45</v>
      </c>
      <c r="O49" s="32">
        <f t="shared" si="14"/>
        <v>18.095238095238095</v>
      </c>
      <c r="P49" s="183">
        <f t="shared" si="10"/>
        <v>35.28571428571429</v>
      </c>
      <c r="Q49" s="32">
        <f t="shared" si="11"/>
        <v>18.095238095238095</v>
      </c>
      <c r="R49" s="42">
        <f t="shared" si="12"/>
        <v>23.523809523809526</v>
      </c>
      <c r="S49" s="164">
        <f t="shared" si="13"/>
        <v>35.28571428571429</v>
      </c>
      <c r="T49" s="116">
        <v>35.29</v>
      </c>
    </row>
    <row r="50" spans="1:20" ht="14.25">
      <c r="A50" s="3">
        <v>46</v>
      </c>
      <c r="B50" s="14" t="s">
        <v>21</v>
      </c>
      <c r="C50" s="151" t="s">
        <v>81</v>
      </c>
      <c r="D50" s="221" t="s">
        <v>194</v>
      </c>
      <c r="E50" s="193">
        <v>1</v>
      </c>
      <c r="F50" s="80" t="s">
        <v>96</v>
      </c>
      <c r="G50" s="4">
        <v>2170</v>
      </c>
      <c r="H50" s="146">
        <v>4</v>
      </c>
      <c r="I50" s="80" t="s">
        <v>105</v>
      </c>
      <c r="J50" s="4">
        <v>760</v>
      </c>
      <c r="K50" s="146">
        <v>8</v>
      </c>
      <c r="L50" s="79">
        <f t="shared" si="8"/>
        <v>12</v>
      </c>
      <c r="M50" s="15">
        <f t="shared" si="9"/>
        <v>2930</v>
      </c>
      <c r="N50" s="16">
        <v>46</v>
      </c>
      <c r="O50" s="32">
        <f t="shared" si="14"/>
        <v>17.142857142857146</v>
      </c>
      <c r="P50" s="183">
        <f t="shared" si="10"/>
        <v>33.42857142857144</v>
      </c>
      <c r="Q50" s="32">
        <f t="shared" si="11"/>
        <v>17.142857142857146</v>
      </c>
      <c r="R50" s="42">
        <f t="shared" si="12"/>
        <v>22.285714285714292</v>
      </c>
      <c r="S50" s="164">
        <f t="shared" si="13"/>
        <v>33.42857142857144</v>
      </c>
      <c r="T50" s="116">
        <v>33.43</v>
      </c>
    </row>
    <row r="51" spans="1:20" ht="14.25">
      <c r="A51" s="3">
        <v>47</v>
      </c>
      <c r="B51" s="14" t="s">
        <v>57</v>
      </c>
      <c r="C51" s="151" t="s">
        <v>84</v>
      </c>
      <c r="D51" s="221" t="s">
        <v>186</v>
      </c>
      <c r="E51" s="193">
        <v>1</v>
      </c>
      <c r="F51" s="80" t="s">
        <v>131</v>
      </c>
      <c r="G51" s="4">
        <v>1300</v>
      </c>
      <c r="H51" s="146">
        <v>8</v>
      </c>
      <c r="I51" s="80" t="s">
        <v>107</v>
      </c>
      <c r="J51" s="4">
        <v>3040</v>
      </c>
      <c r="K51" s="146">
        <v>5</v>
      </c>
      <c r="L51" s="79">
        <f t="shared" si="8"/>
        <v>13</v>
      </c>
      <c r="M51" s="15">
        <f t="shared" si="9"/>
        <v>4340</v>
      </c>
      <c r="N51" s="16">
        <v>47</v>
      </c>
      <c r="O51" s="32">
        <f t="shared" si="14"/>
        <v>16.19047619047619</v>
      </c>
      <c r="P51" s="183">
        <f t="shared" si="10"/>
        <v>31.57142857142857</v>
      </c>
      <c r="Q51" s="32">
        <f t="shared" si="11"/>
        <v>16.19047619047619</v>
      </c>
      <c r="R51" s="42">
        <f t="shared" si="12"/>
        <v>21.047619047619047</v>
      </c>
      <c r="S51" s="164">
        <f t="shared" si="13"/>
        <v>31.57142857142857</v>
      </c>
      <c r="T51" s="116">
        <v>31.57</v>
      </c>
    </row>
    <row r="52" spans="1:20" ht="14.25">
      <c r="A52" s="3">
        <v>48</v>
      </c>
      <c r="B52" s="14" t="s">
        <v>70</v>
      </c>
      <c r="C52" s="151" t="s">
        <v>87</v>
      </c>
      <c r="D52" s="221"/>
      <c r="E52" s="193">
        <v>1</v>
      </c>
      <c r="F52" s="80" t="s">
        <v>143</v>
      </c>
      <c r="G52" s="4">
        <v>2120</v>
      </c>
      <c r="H52" s="146">
        <v>5</v>
      </c>
      <c r="I52" s="80" t="s">
        <v>94</v>
      </c>
      <c r="J52" s="4">
        <v>1640</v>
      </c>
      <c r="K52" s="146">
        <v>8</v>
      </c>
      <c r="L52" s="79">
        <f t="shared" si="8"/>
        <v>13</v>
      </c>
      <c r="M52" s="15">
        <f t="shared" si="9"/>
        <v>3760</v>
      </c>
      <c r="N52" s="16">
        <v>48</v>
      </c>
      <c r="O52" s="32">
        <f t="shared" si="14"/>
        <v>15.23809523809524</v>
      </c>
      <c r="P52" s="183">
        <f t="shared" si="10"/>
        <v>29.714285714285722</v>
      </c>
      <c r="Q52" s="32">
        <f t="shared" si="11"/>
        <v>15.23809523809524</v>
      </c>
      <c r="R52" s="42">
        <f t="shared" si="12"/>
        <v>19.809523809523814</v>
      </c>
      <c r="S52" s="164">
        <f t="shared" si="13"/>
        <v>29.714285714285722</v>
      </c>
      <c r="T52" s="116">
        <v>29.71</v>
      </c>
    </row>
    <row r="53" spans="1:20" ht="14.25">
      <c r="A53" s="3">
        <v>49</v>
      </c>
      <c r="B53" s="14" t="s">
        <v>75</v>
      </c>
      <c r="C53" s="151" t="s">
        <v>89</v>
      </c>
      <c r="D53" s="221"/>
      <c r="E53" s="193">
        <v>1</v>
      </c>
      <c r="F53" s="80" t="s">
        <v>148</v>
      </c>
      <c r="G53" s="4">
        <v>1420</v>
      </c>
      <c r="H53" s="146">
        <v>8</v>
      </c>
      <c r="I53" s="80" t="s">
        <v>92</v>
      </c>
      <c r="J53" s="4">
        <v>2240</v>
      </c>
      <c r="K53" s="146">
        <v>5</v>
      </c>
      <c r="L53" s="79">
        <f t="shared" si="8"/>
        <v>13</v>
      </c>
      <c r="M53" s="15">
        <f t="shared" si="9"/>
        <v>3660</v>
      </c>
      <c r="N53" s="16">
        <v>49</v>
      </c>
      <c r="O53" s="32">
        <f t="shared" si="14"/>
        <v>14.285714285714285</v>
      </c>
      <c r="P53" s="183">
        <f t="shared" si="10"/>
        <v>27.857142857142854</v>
      </c>
      <c r="Q53" s="32">
        <f t="shared" si="11"/>
        <v>14.285714285714285</v>
      </c>
      <c r="R53" s="42">
        <f t="shared" si="12"/>
        <v>18.57142857142857</v>
      </c>
      <c r="S53" s="164">
        <f t="shared" si="13"/>
        <v>27.857142857142854</v>
      </c>
      <c r="T53" s="116">
        <v>27.86</v>
      </c>
    </row>
    <row r="54" spans="1:20" ht="14.25">
      <c r="A54" s="3">
        <v>50</v>
      </c>
      <c r="B54" s="14" t="s">
        <v>38</v>
      </c>
      <c r="C54" s="151" t="s">
        <v>79</v>
      </c>
      <c r="D54" s="221"/>
      <c r="E54" s="193">
        <v>1</v>
      </c>
      <c r="F54" s="147" t="s">
        <v>112</v>
      </c>
      <c r="G54" s="4">
        <v>2420</v>
      </c>
      <c r="H54" s="146">
        <v>6</v>
      </c>
      <c r="I54" s="80" t="s">
        <v>108</v>
      </c>
      <c r="J54" s="4">
        <v>610</v>
      </c>
      <c r="K54" s="146">
        <v>7</v>
      </c>
      <c r="L54" s="79">
        <f t="shared" si="8"/>
        <v>13</v>
      </c>
      <c r="M54" s="15">
        <f t="shared" si="9"/>
        <v>3030</v>
      </c>
      <c r="N54" s="16">
        <v>50</v>
      </c>
      <c r="O54" s="32">
        <f t="shared" si="14"/>
        <v>13.333333333333336</v>
      </c>
      <c r="P54" s="183">
        <f t="shared" si="10"/>
        <v>26.000000000000004</v>
      </c>
      <c r="Q54" s="32">
        <f t="shared" si="11"/>
        <v>13.333333333333336</v>
      </c>
      <c r="R54" s="42">
        <f t="shared" si="12"/>
        <v>17.333333333333336</v>
      </c>
      <c r="S54" s="164">
        <f t="shared" si="13"/>
        <v>26.000000000000004</v>
      </c>
      <c r="T54" s="116">
        <v>26</v>
      </c>
    </row>
    <row r="55" spans="1:20" s="37" customFormat="1" ht="14.25">
      <c r="A55" s="3">
        <v>51</v>
      </c>
      <c r="B55" s="14" t="s">
        <v>64</v>
      </c>
      <c r="C55" s="151" t="s">
        <v>86</v>
      </c>
      <c r="D55" s="221"/>
      <c r="E55" s="193">
        <v>1</v>
      </c>
      <c r="F55" s="90" t="s">
        <v>152</v>
      </c>
      <c r="G55" s="15">
        <v>1180</v>
      </c>
      <c r="H55" s="86">
        <v>5</v>
      </c>
      <c r="I55" s="90" t="s">
        <v>109</v>
      </c>
      <c r="J55" s="15">
        <v>1740</v>
      </c>
      <c r="K55" s="86">
        <v>8</v>
      </c>
      <c r="L55" s="79">
        <f t="shared" si="8"/>
        <v>13</v>
      </c>
      <c r="M55" s="15">
        <f t="shared" si="9"/>
        <v>2920</v>
      </c>
      <c r="N55" s="16">
        <v>51</v>
      </c>
      <c r="O55" s="32">
        <f t="shared" si="14"/>
        <v>12.38095238095238</v>
      </c>
      <c r="P55" s="183">
        <f t="shared" si="10"/>
        <v>24.142857142857142</v>
      </c>
      <c r="Q55" s="32">
        <f t="shared" si="11"/>
        <v>12.38095238095238</v>
      </c>
      <c r="R55" s="32">
        <f t="shared" si="12"/>
        <v>16.095238095238095</v>
      </c>
      <c r="S55" s="164">
        <f t="shared" si="13"/>
        <v>24.142857142857142</v>
      </c>
      <c r="T55" s="116">
        <v>24.14</v>
      </c>
    </row>
    <row r="56" spans="1:20" ht="14.25">
      <c r="A56" s="3">
        <v>52</v>
      </c>
      <c r="B56" s="14" t="s">
        <v>29</v>
      </c>
      <c r="C56" s="151" t="s">
        <v>80</v>
      </c>
      <c r="D56" s="221"/>
      <c r="E56" s="193">
        <v>1</v>
      </c>
      <c r="F56" s="80" t="s">
        <v>104</v>
      </c>
      <c r="G56" s="4">
        <v>1890</v>
      </c>
      <c r="H56" s="146">
        <v>7</v>
      </c>
      <c r="I56" s="80" t="s">
        <v>153</v>
      </c>
      <c r="J56" s="4">
        <v>1010</v>
      </c>
      <c r="K56" s="146">
        <v>6</v>
      </c>
      <c r="L56" s="79">
        <f t="shared" si="8"/>
        <v>13</v>
      </c>
      <c r="M56" s="15">
        <f t="shared" si="9"/>
        <v>2900</v>
      </c>
      <c r="N56" s="16">
        <v>52</v>
      </c>
      <c r="O56" s="32">
        <f t="shared" si="14"/>
        <v>11.42857142857143</v>
      </c>
      <c r="P56" s="183">
        <f t="shared" si="10"/>
        <v>22.28571428571429</v>
      </c>
      <c r="Q56" s="32">
        <f t="shared" si="11"/>
        <v>11.42857142857143</v>
      </c>
      <c r="R56" s="42">
        <f t="shared" si="12"/>
        <v>14.85714285714286</v>
      </c>
      <c r="S56" s="164">
        <f t="shared" si="13"/>
        <v>22.28571428571429</v>
      </c>
      <c r="T56" s="116">
        <v>22.29</v>
      </c>
    </row>
    <row r="57" spans="1:20" ht="14.25">
      <c r="A57" s="3">
        <v>53</v>
      </c>
      <c r="B57" s="14" t="s">
        <v>74</v>
      </c>
      <c r="C57" s="151" t="s">
        <v>88</v>
      </c>
      <c r="D57" s="221"/>
      <c r="E57" s="193">
        <v>1</v>
      </c>
      <c r="F57" s="80" t="s">
        <v>147</v>
      </c>
      <c r="G57" s="4">
        <v>980</v>
      </c>
      <c r="H57" s="146">
        <v>8</v>
      </c>
      <c r="I57" s="80" t="s">
        <v>125</v>
      </c>
      <c r="J57" s="4">
        <v>1050</v>
      </c>
      <c r="K57" s="146">
        <v>5</v>
      </c>
      <c r="L57" s="79">
        <f t="shared" si="8"/>
        <v>13</v>
      </c>
      <c r="M57" s="15">
        <f t="shared" si="9"/>
        <v>2030</v>
      </c>
      <c r="N57" s="16">
        <v>53</v>
      </c>
      <c r="O57" s="32">
        <f t="shared" si="14"/>
        <v>10.476190476190474</v>
      </c>
      <c r="P57" s="183">
        <f t="shared" si="10"/>
        <v>20.428571428571423</v>
      </c>
      <c r="Q57" s="32">
        <f t="shared" si="11"/>
        <v>10.476190476190474</v>
      </c>
      <c r="R57" s="42">
        <f t="shared" si="12"/>
        <v>13.619047619047617</v>
      </c>
      <c r="S57" s="164">
        <f t="shared" si="13"/>
        <v>20.428571428571423</v>
      </c>
      <c r="T57" s="116">
        <v>20.43</v>
      </c>
    </row>
    <row r="58" spans="1:20" s="37" customFormat="1" ht="14.25">
      <c r="A58" s="3">
        <v>54</v>
      </c>
      <c r="B58" s="14" t="s">
        <v>15</v>
      </c>
      <c r="C58" s="151" t="s">
        <v>83</v>
      </c>
      <c r="D58" s="221"/>
      <c r="E58" s="193">
        <v>1</v>
      </c>
      <c r="F58" s="90" t="s">
        <v>91</v>
      </c>
      <c r="G58" s="15">
        <v>960</v>
      </c>
      <c r="H58" s="86">
        <v>5</v>
      </c>
      <c r="I58" s="90" t="s">
        <v>131</v>
      </c>
      <c r="J58" s="15">
        <v>1060</v>
      </c>
      <c r="K58" s="86">
        <v>8</v>
      </c>
      <c r="L58" s="79">
        <f t="shared" si="8"/>
        <v>13</v>
      </c>
      <c r="M58" s="15">
        <f t="shared" si="9"/>
        <v>2020</v>
      </c>
      <c r="N58" s="16">
        <v>54</v>
      </c>
      <c r="O58" s="32">
        <f t="shared" si="14"/>
        <v>9.523809523809526</v>
      </c>
      <c r="P58" s="183">
        <f t="shared" si="10"/>
        <v>18.571428571428577</v>
      </c>
      <c r="Q58" s="32">
        <f t="shared" si="11"/>
        <v>9.523809523809526</v>
      </c>
      <c r="R58" s="32">
        <f t="shared" si="12"/>
        <v>12.380952380952383</v>
      </c>
      <c r="S58" s="164">
        <f t="shared" si="13"/>
        <v>18.571428571428577</v>
      </c>
      <c r="T58" s="116">
        <v>18.57</v>
      </c>
    </row>
    <row r="59" spans="1:20" ht="14.25">
      <c r="A59" s="3">
        <v>55</v>
      </c>
      <c r="B59" s="14" t="s">
        <v>60</v>
      </c>
      <c r="C59" s="151" t="s">
        <v>85</v>
      </c>
      <c r="D59" s="221"/>
      <c r="E59" s="193">
        <v>1</v>
      </c>
      <c r="F59" s="80" t="s">
        <v>134</v>
      </c>
      <c r="G59" s="4">
        <v>660</v>
      </c>
      <c r="H59" s="146">
        <v>8</v>
      </c>
      <c r="I59" s="80" t="s">
        <v>91</v>
      </c>
      <c r="J59" s="4">
        <v>860</v>
      </c>
      <c r="K59" s="146">
        <v>5</v>
      </c>
      <c r="L59" s="79">
        <f t="shared" si="8"/>
        <v>13</v>
      </c>
      <c r="M59" s="15">
        <f t="shared" si="9"/>
        <v>1520</v>
      </c>
      <c r="N59" s="16">
        <v>55</v>
      </c>
      <c r="O59" s="32">
        <f t="shared" si="14"/>
        <v>8.57142857142857</v>
      </c>
      <c r="P59" s="183">
        <f t="shared" si="10"/>
        <v>16.71428571428571</v>
      </c>
      <c r="Q59" s="32">
        <f t="shared" si="11"/>
        <v>8.57142857142857</v>
      </c>
      <c r="R59" s="42">
        <f t="shared" si="12"/>
        <v>11.14285714285714</v>
      </c>
      <c r="S59" s="164">
        <f t="shared" si="13"/>
        <v>16.71428571428571</v>
      </c>
      <c r="T59" s="116">
        <v>16.71</v>
      </c>
    </row>
    <row r="60" spans="1:20" ht="14.25">
      <c r="A60" s="3">
        <v>56</v>
      </c>
      <c r="B60" s="14" t="s">
        <v>71</v>
      </c>
      <c r="C60" s="151" t="s">
        <v>88</v>
      </c>
      <c r="D60" s="221"/>
      <c r="E60" s="193">
        <v>1</v>
      </c>
      <c r="F60" s="80" t="s">
        <v>144</v>
      </c>
      <c r="G60" s="4">
        <v>2380</v>
      </c>
      <c r="H60" s="146">
        <v>7</v>
      </c>
      <c r="I60" s="80" t="s">
        <v>140</v>
      </c>
      <c r="J60" s="4">
        <v>1680</v>
      </c>
      <c r="K60" s="146">
        <v>7</v>
      </c>
      <c r="L60" s="79">
        <f t="shared" si="8"/>
        <v>14</v>
      </c>
      <c r="M60" s="15">
        <f t="shared" si="9"/>
        <v>4060</v>
      </c>
      <c r="N60" s="16">
        <v>56</v>
      </c>
      <c r="O60" s="32">
        <f t="shared" si="14"/>
        <v>7.61904761904762</v>
      </c>
      <c r="P60" s="183">
        <f t="shared" si="10"/>
        <v>14.857142857142861</v>
      </c>
      <c r="Q60" s="32">
        <f t="shared" si="11"/>
        <v>7.61904761904762</v>
      </c>
      <c r="R60" s="42">
        <f t="shared" si="12"/>
        <v>9.904761904761907</v>
      </c>
      <c r="S60" s="164">
        <f t="shared" si="13"/>
        <v>14.857142857142861</v>
      </c>
      <c r="T60" s="116">
        <v>14.86</v>
      </c>
    </row>
    <row r="61" spans="1:20" ht="14.25">
      <c r="A61" s="3">
        <v>57</v>
      </c>
      <c r="B61" s="14" t="s">
        <v>58</v>
      </c>
      <c r="C61" s="151" t="s">
        <v>84</v>
      </c>
      <c r="D61" s="221"/>
      <c r="E61" s="193">
        <v>1</v>
      </c>
      <c r="F61" s="80" t="s">
        <v>132</v>
      </c>
      <c r="G61" s="4">
        <v>2240</v>
      </c>
      <c r="H61" s="146">
        <v>6</v>
      </c>
      <c r="I61" s="80" t="s">
        <v>136</v>
      </c>
      <c r="J61" s="4">
        <v>930</v>
      </c>
      <c r="K61" s="146">
        <v>8</v>
      </c>
      <c r="L61" s="79">
        <f t="shared" si="8"/>
        <v>14</v>
      </c>
      <c r="M61" s="15">
        <f t="shared" si="9"/>
        <v>3170</v>
      </c>
      <c r="N61" s="16">
        <v>57</v>
      </c>
      <c r="O61" s="32">
        <f t="shared" si="14"/>
        <v>6.666666666666664</v>
      </c>
      <c r="P61" s="183">
        <f t="shared" si="10"/>
        <v>12.999999999999996</v>
      </c>
      <c r="Q61" s="32">
        <f t="shared" si="11"/>
        <v>6.666666666666664</v>
      </c>
      <c r="R61" s="42">
        <f t="shared" si="12"/>
        <v>8.666666666666664</v>
      </c>
      <c r="S61" s="164">
        <f t="shared" si="13"/>
        <v>12.999999999999996</v>
      </c>
      <c r="T61" s="116">
        <v>13</v>
      </c>
    </row>
    <row r="62" spans="1:20" ht="14.25">
      <c r="A62" s="3">
        <v>58</v>
      </c>
      <c r="B62" s="14" t="s">
        <v>39</v>
      </c>
      <c r="C62" s="151" t="s">
        <v>82</v>
      </c>
      <c r="D62" s="221" t="s">
        <v>183</v>
      </c>
      <c r="E62" s="193">
        <v>1</v>
      </c>
      <c r="F62" s="80" t="s">
        <v>113</v>
      </c>
      <c r="G62" s="4">
        <v>1400</v>
      </c>
      <c r="H62" s="146">
        <v>7</v>
      </c>
      <c r="I62" s="80" t="s">
        <v>113</v>
      </c>
      <c r="J62" s="4">
        <v>1640</v>
      </c>
      <c r="K62" s="146">
        <v>7</v>
      </c>
      <c r="L62" s="79">
        <f t="shared" si="8"/>
        <v>14</v>
      </c>
      <c r="M62" s="15">
        <f t="shared" si="9"/>
        <v>3040</v>
      </c>
      <c r="N62" s="16">
        <v>58</v>
      </c>
      <c r="O62" s="32">
        <f t="shared" si="14"/>
        <v>5.714285714285715</v>
      </c>
      <c r="P62" s="183">
        <f t="shared" si="10"/>
        <v>11.142857142857144</v>
      </c>
      <c r="Q62" s="32">
        <f t="shared" si="11"/>
        <v>5.714285714285715</v>
      </c>
      <c r="R62" s="42">
        <f t="shared" si="12"/>
        <v>7.42857142857143</v>
      </c>
      <c r="S62" s="164">
        <f t="shared" si="13"/>
        <v>11.142857142857144</v>
      </c>
      <c r="T62" s="116">
        <v>11.14</v>
      </c>
    </row>
    <row r="63" spans="1:20" ht="14.25">
      <c r="A63" s="3">
        <v>59</v>
      </c>
      <c r="B63" s="14" t="s">
        <v>62</v>
      </c>
      <c r="C63" s="151" t="s">
        <v>85</v>
      </c>
      <c r="D63" s="221" t="s">
        <v>197</v>
      </c>
      <c r="E63" s="193">
        <v>1</v>
      </c>
      <c r="F63" s="80" t="s">
        <v>136</v>
      </c>
      <c r="G63" s="4">
        <v>960</v>
      </c>
      <c r="H63" s="146">
        <v>8</v>
      </c>
      <c r="I63" s="80" t="s">
        <v>120</v>
      </c>
      <c r="J63" s="4">
        <v>1780</v>
      </c>
      <c r="K63" s="146">
        <v>6</v>
      </c>
      <c r="L63" s="79">
        <f t="shared" si="8"/>
        <v>14</v>
      </c>
      <c r="M63" s="15">
        <f t="shared" si="9"/>
        <v>2740</v>
      </c>
      <c r="N63" s="16">
        <v>59</v>
      </c>
      <c r="O63" s="32">
        <f t="shared" si="14"/>
        <v>4.761904761904759</v>
      </c>
      <c r="P63" s="183">
        <f t="shared" si="10"/>
        <v>9.285714285714281</v>
      </c>
      <c r="Q63" s="32">
        <f t="shared" si="11"/>
        <v>4.761904761904759</v>
      </c>
      <c r="R63" s="42">
        <f t="shared" si="12"/>
        <v>6.190476190476187</v>
      </c>
      <c r="S63" s="164">
        <f t="shared" si="13"/>
        <v>9.285714285714281</v>
      </c>
      <c r="T63" s="116">
        <v>9.29</v>
      </c>
    </row>
    <row r="64" spans="1:20" ht="14.25">
      <c r="A64" s="3">
        <v>60</v>
      </c>
      <c r="B64" s="14" t="s">
        <v>77</v>
      </c>
      <c r="C64" s="151" t="s">
        <v>89</v>
      </c>
      <c r="D64" s="221" t="s">
        <v>188</v>
      </c>
      <c r="E64" s="193">
        <v>1</v>
      </c>
      <c r="F64" s="80" t="s">
        <v>150</v>
      </c>
      <c r="G64" s="4">
        <v>890</v>
      </c>
      <c r="H64" s="146">
        <v>6</v>
      </c>
      <c r="I64" s="80" t="s">
        <v>149</v>
      </c>
      <c r="J64" s="4">
        <v>1480</v>
      </c>
      <c r="K64" s="146">
        <v>8</v>
      </c>
      <c r="L64" s="79">
        <f t="shared" si="8"/>
        <v>14</v>
      </c>
      <c r="M64" s="15">
        <f t="shared" si="9"/>
        <v>2370</v>
      </c>
      <c r="N64" s="16">
        <v>60</v>
      </c>
      <c r="O64" s="32">
        <f t="shared" si="14"/>
        <v>3.80952380952381</v>
      </c>
      <c r="P64" s="183">
        <f t="shared" si="10"/>
        <v>7.428571428571431</v>
      </c>
      <c r="Q64" s="32">
        <f t="shared" si="11"/>
        <v>3.80952380952381</v>
      </c>
      <c r="R64" s="42">
        <f t="shared" si="12"/>
        <v>4.952380952380953</v>
      </c>
      <c r="S64" s="164">
        <f t="shared" si="13"/>
        <v>7.428571428571431</v>
      </c>
      <c r="T64" s="116">
        <v>7.43</v>
      </c>
    </row>
    <row r="65" spans="1:20" ht="14.25">
      <c r="A65" s="3">
        <v>61</v>
      </c>
      <c r="B65" s="14" t="s">
        <v>66</v>
      </c>
      <c r="C65" s="151" t="s">
        <v>86</v>
      </c>
      <c r="D65" s="221" t="s">
        <v>187</v>
      </c>
      <c r="E65" s="193">
        <v>1</v>
      </c>
      <c r="F65" s="90" t="s">
        <v>139</v>
      </c>
      <c r="G65" s="4">
        <v>1160</v>
      </c>
      <c r="H65" s="146">
        <v>8</v>
      </c>
      <c r="I65" s="80" t="s">
        <v>104</v>
      </c>
      <c r="J65" s="4">
        <v>1030</v>
      </c>
      <c r="K65" s="146">
        <v>6</v>
      </c>
      <c r="L65" s="79">
        <f t="shared" si="8"/>
        <v>14</v>
      </c>
      <c r="M65" s="15">
        <f t="shared" si="9"/>
        <v>2190</v>
      </c>
      <c r="N65" s="16">
        <v>61</v>
      </c>
      <c r="O65" s="32">
        <f t="shared" si="14"/>
        <v>2.857142857142854</v>
      </c>
      <c r="P65" s="183">
        <f t="shared" si="10"/>
        <v>5.571428571428566</v>
      </c>
      <c r="Q65" s="32">
        <f t="shared" si="11"/>
        <v>2.857142857142854</v>
      </c>
      <c r="R65" s="42">
        <f t="shared" si="12"/>
        <v>3.7142857142857104</v>
      </c>
      <c r="S65" s="164">
        <f t="shared" si="13"/>
        <v>5.571428571428566</v>
      </c>
      <c r="T65" s="116">
        <v>5.57</v>
      </c>
    </row>
    <row r="66" spans="1:20" ht="14.25">
      <c r="A66" s="3">
        <v>62</v>
      </c>
      <c r="B66" s="14" t="s">
        <v>73</v>
      </c>
      <c r="C66" s="151" t="s">
        <v>88</v>
      </c>
      <c r="D66" s="16"/>
      <c r="E66" s="193">
        <v>1</v>
      </c>
      <c r="F66" s="80" t="s">
        <v>146</v>
      </c>
      <c r="G66" s="4">
        <v>1650</v>
      </c>
      <c r="H66" s="146">
        <v>7</v>
      </c>
      <c r="I66" s="80" t="s">
        <v>130</v>
      </c>
      <c r="J66" s="4">
        <v>1570</v>
      </c>
      <c r="K66" s="146">
        <v>8</v>
      </c>
      <c r="L66" s="79">
        <f t="shared" si="8"/>
        <v>15</v>
      </c>
      <c r="M66" s="15">
        <f t="shared" si="9"/>
        <v>3220</v>
      </c>
      <c r="N66" s="16">
        <v>62</v>
      </c>
      <c r="O66" s="32">
        <f t="shared" si="14"/>
        <v>1.904761904761905</v>
      </c>
      <c r="P66" s="183">
        <f t="shared" si="10"/>
        <v>3.7142857142857153</v>
      </c>
      <c r="Q66" s="32">
        <f t="shared" si="11"/>
        <v>1.904761904761905</v>
      </c>
      <c r="R66" s="42">
        <f t="shared" si="12"/>
        <v>2.4761904761904767</v>
      </c>
      <c r="S66" s="164">
        <f t="shared" si="13"/>
        <v>3.7142857142857153</v>
      </c>
      <c r="T66" s="116">
        <v>3.71</v>
      </c>
    </row>
    <row r="67" spans="1:20" ht="14.25">
      <c r="A67" s="3">
        <v>63</v>
      </c>
      <c r="B67" s="14" t="s">
        <v>61</v>
      </c>
      <c r="C67" s="151" t="s">
        <v>85</v>
      </c>
      <c r="D67" s="16"/>
      <c r="E67" s="193">
        <v>1</v>
      </c>
      <c r="F67" s="80" t="s">
        <v>135</v>
      </c>
      <c r="G67" s="4">
        <v>560</v>
      </c>
      <c r="H67" s="146">
        <v>8</v>
      </c>
      <c r="I67" s="80" t="s">
        <v>118</v>
      </c>
      <c r="J67" s="4">
        <v>1780</v>
      </c>
      <c r="K67" s="146">
        <v>7</v>
      </c>
      <c r="L67" s="79">
        <f t="shared" si="8"/>
        <v>15</v>
      </c>
      <c r="M67" s="15">
        <f t="shared" si="9"/>
        <v>2340</v>
      </c>
      <c r="N67" s="16">
        <v>63</v>
      </c>
      <c r="O67" s="32">
        <f t="shared" si="14"/>
        <v>0.952380952380949</v>
      </c>
      <c r="P67" s="183">
        <f t="shared" si="10"/>
        <v>1.8571428571428505</v>
      </c>
      <c r="Q67" s="32">
        <f t="shared" si="11"/>
        <v>0.952380952380949</v>
      </c>
      <c r="R67" s="42">
        <f t="shared" si="12"/>
        <v>1.2380952380952337</v>
      </c>
      <c r="S67" s="164">
        <f t="shared" si="13"/>
        <v>1.8571428571428505</v>
      </c>
      <c r="T67" s="116">
        <v>1.86</v>
      </c>
    </row>
    <row r="68" spans="1:20" ht="15" thickBot="1">
      <c r="A68" s="129">
        <v>64</v>
      </c>
      <c r="B68" s="142" t="s">
        <v>55</v>
      </c>
      <c r="C68" s="152" t="s">
        <v>84</v>
      </c>
      <c r="D68" s="55"/>
      <c r="E68" s="194">
        <v>1</v>
      </c>
      <c r="F68" s="148" t="s">
        <v>129</v>
      </c>
      <c r="G68" s="143">
        <v>530</v>
      </c>
      <c r="H68" s="130">
        <v>8</v>
      </c>
      <c r="I68" s="148" t="s">
        <v>122</v>
      </c>
      <c r="J68" s="143">
        <v>530</v>
      </c>
      <c r="K68" s="130">
        <v>8</v>
      </c>
      <c r="L68" s="149">
        <f t="shared" si="8"/>
        <v>16</v>
      </c>
      <c r="M68" s="87">
        <f t="shared" si="9"/>
        <v>1060</v>
      </c>
      <c r="N68" s="55">
        <v>64</v>
      </c>
      <c r="O68" s="144">
        <f t="shared" si="14"/>
        <v>0</v>
      </c>
      <c r="P68" s="184">
        <f t="shared" si="10"/>
        <v>0</v>
      </c>
      <c r="Q68" s="144">
        <f t="shared" si="11"/>
        <v>0</v>
      </c>
      <c r="R68" s="145">
        <f t="shared" si="12"/>
        <v>0</v>
      </c>
      <c r="S68" s="165">
        <f t="shared" si="13"/>
        <v>0</v>
      </c>
      <c r="T68" s="172">
        <v>0</v>
      </c>
    </row>
    <row r="69" spans="1:19" s="18" customFormat="1" ht="15.75" thickBot="1">
      <c r="A69" s="17"/>
      <c r="C69" s="20"/>
      <c r="D69" s="19"/>
      <c r="E69" s="26"/>
      <c r="F69" s="298" t="s">
        <v>213</v>
      </c>
      <c r="G69" s="297">
        <f>SUM(G5:G68)</f>
        <v>169460</v>
      </c>
      <c r="I69" s="298" t="s">
        <v>213</v>
      </c>
      <c r="J69" s="297">
        <f>SUM(J5:J68)</f>
        <v>189960</v>
      </c>
      <c r="K69" s="20"/>
      <c r="L69" s="298" t="s">
        <v>220</v>
      </c>
      <c r="M69" s="297">
        <f>SUM(M5:M68)</f>
        <v>359420</v>
      </c>
      <c r="N69" s="17"/>
      <c r="O69" s="43"/>
      <c r="P69" s="38"/>
      <c r="Q69" s="33"/>
      <c r="R69" s="43"/>
      <c r="S69" s="33"/>
    </row>
  </sheetData>
  <mergeCells count="2">
    <mergeCell ref="F3:H3"/>
    <mergeCell ref="I3:K3"/>
  </mergeCells>
  <printOptions/>
  <pageMargins left="0.75" right="0.75" top="1" bottom="1" header="0.5" footer="0.5"/>
  <pageSetup horizontalDpi="600" verticalDpi="600" orientation="portrait" paperSize="9" r:id="rId1"/>
  <ignoredErrors>
    <ignoredError sqref="O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76"/>
  <sheetViews>
    <sheetView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3.375" style="34" customWidth="1"/>
    <col min="2" max="2" width="25.75390625" style="34" customWidth="1"/>
    <col min="3" max="3" width="19.75390625" style="131" customWidth="1"/>
    <col min="4" max="4" width="13.75390625" style="138" customWidth="1"/>
    <col min="5" max="5" width="7.75390625" style="72" customWidth="1"/>
    <col min="6" max="6" width="6.75390625" style="131" customWidth="1"/>
    <col min="7" max="7" width="7.75390625" style="2" customWidth="1"/>
    <col min="8" max="9" width="6.75390625" style="2" customWidth="1"/>
    <col min="10" max="10" width="7.75390625" style="2" customWidth="1"/>
    <col min="11" max="12" width="6.75390625" style="2" customWidth="1"/>
    <col min="13" max="15" width="7.75390625" style="2" customWidth="1"/>
    <col min="16" max="16" width="9.75390625" style="34" customWidth="1"/>
    <col min="17" max="17" width="8.75390625" style="2" customWidth="1"/>
    <col min="18" max="19" width="7.75390625" style="2" customWidth="1"/>
    <col min="20" max="16384" width="9.125" style="34" customWidth="1"/>
  </cols>
  <sheetData>
    <row r="1" spans="2:17" ht="18.75">
      <c r="B1" s="123" t="s">
        <v>170</v>
      </c>
      <c r="M1" s="175" t="s">
        <v>179</v>
      </c>
      <c r="N1" s="125" t="s">
        <v>5</v>
      </c>
      <c r="O1" s="198">
        <f>'Чемпионат Украины-2011'!$P$3</f>
        <v>2010.5428571428572</v>
      </c>
      <c r="P1" s="126" t="s">
        <v>7</v>
      </c>
      <c r="Q1" s="127">
        <f>ROUND(O2/O1,2)</f>
        <v>0.69</v>
      </c>
    </row>
    <row r="2" spans="2:17" ht="16.5" thickBot="1">
      <c r="B2" s="124" t="s">
        <v>169</v>
      </c>
      <c r="N2" s="128" t="s">
        <v>6</v>
      </c>
      <c r="O2" s="87">
        <f>SUM(E5:E24)</f>
        <v>1381.91</v>
      </c>
      <c r="P2" s="129" t="s">
        <v>8</v>
      </c>
      <c r="Q2" s="130">
        <v>47</v>
      </c>
    </row>
    <row r="3" spans="6:17" ht="15" thickBot="1">
      <c r="F3" s="311" t="s">
        <v>11</v>
      </c>
      <c r="G3" s="312"/>
      <c r="H3" s="313"/>
      <c r="I3" s="311" t="s">
        <v>12</v>
      </c>
      <c r="J3" s="312"/>
      <c r="K3" s="313"/>
      <c r="N3" s="175" t="s">
        <v>175</v>
      </c>
      <c r="O3" s="17" t="s">
        <v>5</v>
      </c>
      <c r="P3" s="41">
        <v>2753.95</v>
      </c>
      <c r="Q3" s="17"/>
    </row>
    <row r="4" spans="1:20" ht="39.75" thickBot="1">
      <c r="A4" s="109"/>
      <c r="B4" s="120" t="s">
        <v>0</v>
      </c>
      <c r="C4" s="121" t="s">
        <v>164</v>
      </c>
      <c r="D4" s="121" t="s">
        <v>165</v>
      </c>
      <c r="E4" s="122" t="s">
        <v>173</v>
      </c>
      <c r="F4" s="103" t="s">
        <v>3</v>
      </c>
      <c r="G4" s="104" t="s">
        <v>9</v>
      </c>
      <c r="H4" s="105" t="s">
        <v>10</v>
      </c>
      <c r="I4" s="103" t="s">
        <v>3</v>
      </c>
      <c r="J4" s="104" t="s">
        <v>9</v>
      </c>
      <c r="K4" s="105" t="s">
        <v>10</v>
      </c>
      <c r="L4" s="108" t="s">
        <v>2</v>
      </c>
      <c r="M4" s="231" t="s">
        <v>13</v>
      </c>
      <c r="N4" s="104" t="s">
        <v>1</v>
      </c>
      <c r="O4" s="232" t="s">
        <v>171</v>
      </c>
      <c r="P4" s="177" t="s">
        <v>4</v>
      </c>
      <c r="Q4" s="107" t="s">
        <v>167</v>
      </c>
      <c r="R4" s="107" t="s">
        <v>172</v>
      </c>
      <c r="S4" s="159" t="s">
        <v>168</v>
      </c>
      <c r="T4" s="153" t="s">
        <v>174</v>
      </c>
    </row>
    <row r="5" spans="1:20" s="37" customFormat="1" ht="15">
      <c r="A5" s="110">
        <v>1</v>
      </c>
      <c r="B5" s="117" t="s">
        <v>45</v>
      </c>
      <c r="C5" s="132" t="s">
        <v>82</v>
      </c>
      <c r="D5" s="240" t="s">
        <v>166</v>
      </c>
      <c r="E5" s="225">
        <v>61.29</v>
      </c>
      <c r="F5" s="233" t="s">
        <v>151</v>
      </c>
      <c r="G5" s="97">
        <v>4940</v>
      </c>
      <c r="H5" s="98">
        <v>1</v>
      </c>
      <c r="I5" s="99" t="s">
        <v>119</v>
      </c>
      <c r="J5" s="97">
        <v>6700</v>
      </c>
      <c r="K5" s="98">
        <v>2</v>
      </c>
      <c r="L5" s="99">
        <f aca="true" t="shared" si="0" ref="L5:L51">H5+K5</f>
        <v>3</v>
      </c>
      <c r="M5" s="97">
        <f aca="true" t="shared" si="1" ref="M5:M51">G5+J5</f>
        <v>11640</v>
      </c>
      <c r="N5" s="101">
        <v>1</v>
      </c>
      <c r="O5" s="102">
        <f>50+6-50*(N5-1)/($Q$2-1)</f>
        <v>56</v>
      </c>
      <c r="P5" s="178">
        <f aca="true" t="shared" si="2" ref="P5:P51">S5</f>
        <v>75.348</v>
      </c>
      <c r="Q5" s="102">
        <f aca="true" t="shared" si="3" ref="Q5:Q51">O5*0.69</f>
        <v>38.64</v>
      </c>
      <c r="R5" s="102">
        <f aca="true" t="shared" si="4" ref="R5:R51">Q5*1.3</f>
        <v>50.232</v>
      </c>
      <c r="S5" s="160">
        <f aca="true" t="shared" si="5" ref="S5:S51">R5*1.5</f>
        <v>75.348</v>
      </c>
      <c r="T5" s="168">
        <f aca="true" t="shared" si="6" ref="T5:T51">P5+E5</f>
        <v>136.638</v>
      </c>
    </row>
    <row r="6" spans="1:20" s="37" customFormat="1" ht="15">
      <c r="A6" s="110">
        <v>2</v>
      </c>
      <c r="B6" s="93" t="s">
        <v>30</v>
      </c>
      <c r="C6" s="133" t="s">
        <v>80</v>
      </c>
      <c r="D6" s="241"/>
      <c r="E6" s="226">
        <v>92.86</v>
      </c>
      <c r="F6" s="233" t="s">
        <v>119</v>
      </c>
      <c r="G6" s="6">
        <v>7650</v>
      </c>
      <c r="H6" s="81">
        <v>2</v>
      </c>
      <c r="I6" s="89" t="s">
        <v>139</v>
      </c>
      <c r="J6" s="6">
        <v>3760</v>
      </c>
      <c r="K6" s="81">
        <v>2</v>
      </c>
      <c r="L6" s="89">
        <f t="shared" si="0"/>
        <v>4</v>
      </c>
      <c r="M6" s="6">
        <f t="shared" si="1"/>
        <v>11410</v>
      </c>
      <c r="N6" s="7">
        <v>2</v>
      </c>
      <c r="O6" s="27">
        <f>50+4-50*(N6-1)/($Q$2-1)</f>
        <v>52.91304347826087</v>
      </c>
      <c r="P6" s="179">
        <f t="shared" si="2"/>
        <v>71.1945</v>
      </c>
      <c r="Q6" s="27">
        <f t="shared" si="3"/>
        <v>36.51</v>
      </c>
      <c r="R6" s="27">
        <f t="shared" si="4"/>
        <v>47.463</v>
      </c>
      <c r="S6" s="160">
        <f t="shared" si="5"/>
        <v>71.1945</v>
      </c>
      <c r="T6" s="169">
        <f t="shared" si="6"/>
        <v>164.05450000000002</v>
      </c>
    </row>
    <row r="7" spans="1:20" s="37" customFormat="1" ht="15">
      <c r="A7" s="110">
        <v>3</v>
      </c>
      <c r="B7" s="93" t="s">
        <v>34</v>
      </c>
      <c r="C7" s="133" t="s">
        <v>79</v>
      </c>
      <c r="D7" s="241" t="s">
        <v>205</v>
      </c>
      <c r="E7" s="226">
        <v>107.71</v>
      </c>
      <c r="F7" s="233" t="s">
        <v>100</v>
      </c>
      <c r="G7" s="6">
        <v>6570</v>
      </c>
      <c r="H7" s="81">
        <v>3</v>
      </c>
      <c r="I7" s="89" t="s">
        <v>151</v>
      </c>
      <c r="J7" s="6">
        <v>4420</v>
      </c>
      <c r="K7" s="81">
        <v>1</v>
      </c>
      <c r="L7" s="89">
        <f t="shared" si="0"/>
        <v>4</v>
      </c>
      <c r="M7" s="6">
        <f t="shared" si="1"/>
        <v>10990</v>
      </c>
      <c r="N7" s="7">
        <v>3</v>
      </c>
      <c r="O7" s="27">
        <f>50+2-50*(N7-1)/($Q$2-1)</f>
        <v>49.82608695652174</v>
      </c>
      <c r="P7" s="179">
        <f t="shared" si="2"/>
        <v>67.041</v>
      </c>
      <c r="Q7" s="27">
        <f t="shared" si="3"/>
        <v>34.38</v>
      </c>
      <c r="R7" s="27">
        <f t="shared" si="4"/>
        <v>44.694</v>
      </c>
      <c r="S7" s="160">
        <f t="shared" si="5"/>
        <v>67.041</v>
      </c>
      <c r="T7" s="169">
        <f t="shared" si="6"/>
        <v>174.75099999999998</v>
      </c>
    </row>
    <row r="8" spans="1:20" ht="14.25">
      <c r="A8" s="111">
        <v>4</v>
      </c>
      <c r="B8" s="94" t="s">
        <v>48</v>
      </c>
      <c r="C8" s="134" t="s">
        <v>82</v>
      </c>
      <c r="D8" s="242" t="s">
        <v>158</v>
      </c>
      <c r="E8" s="227">
        <v>111.43</v>
      </c>
      <c r="F8" s="82" t="s">
        <v>139</v>
      </c>
      <c r="G8" s="9">
        <v>4900</v>
      </c>
      <c r="H8" s="83">
        <v>2</v>
      </c>
      <c r="I8" s="82" t="s">
        <v>148</v>
      </c>
      <c r="J8" s="9">
        <v>6340</v>
      </c>
      <c r="K8" s="83">
        <v>3</v>
      </c>
      <c r="L8" s="82">
        <f t="shared" si="0"/>
        <v>5</v>
      </c>
      <c r="M8" s="9">
        <f t="shared" si="1"/>
        <v>11240</v>
      </c>
      <c r="N8" s="10">
        <v>4</v>
      </c>
      <c r="O8" s="28">
        <f aca="true" t="shared" si="7" ref="O8:O51">50-50*(N8-1)/($Q$2-1)</f>
        <v>46.73913043478261</v>
      </c>
      <c r="P8" s="185">
        <f t="shared" si="2"/>
        <v>62.8875</v>
      </c>
      <c r="Q8" s="74">
        <f t="shared" si="3"/>
        <v>32.25</v>
      </c>
      <c r="R8" s="28">
        <f t="shared" si="4"/>
        <v>41.925000000000004</v>
      </c>
      <c r="S8" s="161">
        <f t="shared" si="5"/>
        <v>62.8875</v>
      </c>
      <c r="T8" s="170">
        <f t="shared" si="6"/>
        <v>174.3175</v>
      </c>
    </row>
    <row r="9" spans="1:20" ht="14.25">
      <c r="A9" s="111">
        <v>5</v>
      </c>
      <c r="B9" s="94" t="s">
        <v>26</v>
      </c>
      <c r="C9" s="134" t="s">
        <v>81</v>
      </c>
      <c r="D9" s="242" t="s">
        <v>206</v>
      </c>
      <c r="E9" s="227">
        <v>50.14</v>
      </c>
      <c r="F9" s="82" t="s">
        <v>98</v>
      </c>
      <c r="G9" s="9">
        <v>3930</v>
      </c>
      <c r="H9" s="83">
        <v>4</v>
      </c>
      <c r="I9" s="82" t="s">
        <v>105</v>
      </c>
      <c r="J9" s="9">
        <v>7890</v>
      </c>
      <c r="K9" s="83">
        <v>2</v>
      </c>
      <c r="L9" s="82">
        <f t="shared" si="0"/>
        <v>6</v>
      </c>
      <c r="M9" s="9">
        <f t="shared" si="1"/>
        <v>11820</v>
      </c>
      <c r="N9" s="10">
        <v>5</v>
      </c>
      <c r="O9" s="28">
        <f t="shared" si="7"/>
        <v>45.65217391304348</v>
      </c>
      <c r="P9" s="185">
        <f t="shared" si="2"/>
        <v>61.425</v>
      </c>
      <c r="Q9" s="74">
        <f t="shared" si="3"/>
        <v>31.499999999999996</v>
      </c>
      <c r="R9" s="28">
        <f t="shared" si="4"/>
        <v>40.949999999999996</v>
      </c>
      <c r="S9" s="161">
        <f t="shared" si="5"/>
        <v>61.425</v>
      </c>
      <c r="T9" s="170">
        <f t="shared" si="6"/>
        <v>111.565</v>
      </c>
    </row>
    <row r="10" spans="1:20" s="37" customFormat="1" ht="14.25">
      <c r="A10" s="111">
        <v>6</v>
      </c>
      <c r="B10" s="94" t="s">
        <v>23</v>
      </c>
      <c r="C10" s="134" t="s">
        <v>81</v>
      </c>
      <c r="D10" s="242" t="s">
        <v>193</v>
      </c>
      <c r="E10" s="227">
        <v>70.57</v>
      </c>
      <c r="F10" s="82" t="s">
        <v>106</v>
      </c>
      <c r="G10" s="9">
        <v>8720</v>
      </c>
      <c r="H10" s="83">
        <v>1</v>
      </c>
      <c r="I10" s="82" t="s">
        <v>94</v>
      </c>
      <c r="J10" s="9">
        <v>2920</v>
      </c>
      <c r="K10" s="83">
        <v>5</v>
      </c>
      <c r="L10" s="82">
        <f t="shared" si="0"/>
        <v>6</v>
      </c>
      <c r="M10" s="9">
        <f t="shared" si="1"/>
        <v>11640</v>
      </c>
      <c r="N10" s="10">
        <v>6</v>
      </c>
      <c r="O10" s="28">
        <f t="shared" si="7"/>
        <v>44.565217391304344</v>
      </c>
      <c r="P10" s="185">
        <f t="shared" si="2"/>
        <v>59.96249999999999</v>
      </c>
      <c r="Q10" s="74">
        <f t="shared" si="3"/>
        <v>30.749999999999996</v>
      </c>
      <c r="R10" s="28">
        <f t="shared" si="4"/>
        <v>39.974999999999994</v>
      </c>
      <c r="S10" s="161">
        <f t="shared" si="5"/>
        <v>59.96249999999999</v>
      </c>
      <c r="T10" s="170">
        <f t="shared" si="6"/>
        <v>130.53249999999997</v>
      </c>
    </row>
    <row r="11" spans="1:20" ht="14.25">
      <c r="A11" s="111">
        <v>7</v>
      </c>
      <c r="B11" s="94" t="s">
        <v>50</v>
      </c>
      <c r="C11" s="134" t="s">
        <v>82</v>
      </c>
      <c r="D11" s="242" t="s">
        <v>157</v>
      </c>
      <c r="E11" s="227">
        <v>117.19</v>
      </c>
      <c r="F11" s="82" t="s">
        <v>111</v>
      </c>
      <c r="G11" s="9">
        <v>2640</v>
      </c>
      <c r="H11" s="83">
        <v>3</v>
      </c>
      <c r="I11" s="82" t="s">
        <v>100</v>
      </c>
      <c r="J11" s="9">
        <v>7290</v>
      </c>
      <c r="K11" s="83">
        <v>3</v>
      </c>
      <c r="L11" s="82">
        <f t="shared" si="0"/>
        <v>6</v>
      </c>
      <c r="M11" s="9">
        <f t="shared" si="1"/>
        <v>9930</v>
      </c>
      <c r="N11" s="10">
        <v>7</v>
      </c>
      <c r="O11" s="28">
        <f t="shared" si="7"/>
        <v>43.47826086956522</v>
      </c>
      <c r="P11" s="185">
        <f t="shared" si="2"/>
        <v>58.5</v>
      </c>
      <c r="Q11" s="74">
        <f t="shared" si="3"/>
        <v>30</v>
      </c>
      <c r="R11" s="28">
        <f t="shared" si="4"/>
        <v>39</v>
      </c>
      <c r="S11" s="161">
        <f t="shared" si="5"/>
        <v>58.5</v>
      </c>
      <c r="T11" s="170">
        <f t="shared" si="6"/>
        <v>175.69</v>
      </c>
    </row>
    <row r="12" spans="1:20" ht="14.25">
      <c r="A12" s="111">
        <v>8</v>
      </c>
      <c r="B12" s="94" t="s">
        <v>78</v>
      </c>
      <c r="C12" s="134" t="s">
        <v>89</v>
      </c>
      <c r="D12" s="242" t="s">
        <v>180</v>
      </c>
      <c r="E12" s="227">
        <v>48.29</v>
      </c>
      <c r="F12" s="82" t="s">
        <v>115</v>
      </c>
      <c r="G12" s="9">
        <v>5720</v>
      </c>
      <c r="H12" s="83">
        <v>4</v>
      </c>
      <c r="I12" s="82" t="s">
        <v>99</v>
      </c>
      <c r="J12" s="9">
        <v>2380</v>
      </c>
      <c r="K12" s="83">
        <v>2</v>
      </c>
      <c r="L12" s="82">
        <f t="shared" si="0"/>
        <v>6</v>
      </c>
      <c r="M12" s="9">
        <f t="shared" si="1"/>
        <v>8100</v>
      </c>
      <c r="N12" s="10">
        <v>8</v>
      </c>
      <c r="O12" s="28">
        <f t="shared" si="7"/>
        <v>42.391304347826086</v>
      </c>
      <c r="P12" s="185">
        <f t="shared" si="2"/>
        <v>57.037499999999994</v>
      </c>
      <c r="Q12" s="74">
        <f t="shared" si="3"/>
        <v>29.249999999999996</v>
      </c>
      <c r="R12" s="28">
        <f t="shared" si="4"/>
        <v>38.025</v>
      </c>
      <c r="S12" s="161">
        <f t="shared" si="5"/>
        <v>57.037499999999994</v>
      </c>
      <c r="T12" s="170">
        <f t="shared" si="6"/>
        <v>105.32749999999999</v>
      </c>
    </row>
    <row r="13" spans="1:20" ht="14.25">
      <c r="A13" s="111">
        <v>9</v>
      </c>
      <c r="B13" s="94" t="s">
        <v>31</v>
      </c>
      <c r="C13" s="134" t="s">
        <v>79</v>
      </c>
      <c r="D13" s="242"/>
      <c r="E13" s="227">
        <v>94.71</v>
      </c>
      <c r="F13" s="82" t="s">
        <v>140</v>
      </c>
      <c r="G13" s="9">
        <v>3250</v>
      </c>
      <c r="H13" s="83">
        <v>6</v>
      </c>
      <c r="I13" s="82" t="s">
        <v>97</v>
      </c>
      <c r="J13" s="9">
        <v>8220</v>
      </c>
      <c r="K13" s="83">
        <v>1</v>
      </c>
      <c r="L13" s="82">
        <f t="shared" si="0"/>
        <v>7</v>
      </c>
      <c r="M13" s="9">
        <f t="shared" si="1"/>
        <v>11470</v>
      </c>
      <c r="N13" s="10">
        <v>9</v>
      </c>
      <c r="O13" s="28">
        <f t="shared" si="7"/>
        <v>41.30434782608695</v>
      </c>
      <c r="P13" s="185">
        <f t="shared" si="2"/>
        <v>55.574999999999996</v>
      </c>
      <c r="Q13" s="74">
        <f t="shared" si="3"/>
        <v>28.499999999999996</v>
      </c>
      <c r="R13" s="28">
        <f t="shared" si="4"/>
        <v>37.05</v>
      </c>
      <c r="S13" s="161">
        <f t="shared" si="5"/>
        <v>55.574999999999996</v>
      </c>
      <c r="T13" s="170">
        <f t="shared" si="6"/>
        <v>150.285</v>
      </c>
    </row>
    <row r="14" spans="1:20" ht="14.25">
      <c r="A14" s="111">
        <v>10</v>
      </c>
      <c r="B14" s="94" t="s">
        <v>160</v>
      </c>
      <c r="C14" s="134" t="s">
        <v>83</v>
      </c>
      <c r="D14" s="242"/>
      <c r="E14" s="227">
        <v>0</v>
      </c>
      <c r="F14" s="82" t="s">
        <v>90</v>
      </c>
      <c r="G14" s="9">
        <v>2110</v>
      </c>
      <c r="H14" s="83">
        <v>7</v>
      </c>
      <c r="I14" s="82" t="s">
        <v>106</v>
      </c>
      <c r="J14" s="9">
        <v>9530</v>
      </c>
      <c r="K14" s="83">
        <v>1</v>
      </c>
      <c r="L14" s="82">
        <f t="shared" si="0"/>
        <v>8</v>
      </c>
      <c r="M14" s="9">
        <f t="shared" si="1"/>
        <v>11640</v>
      </c>
      <c r="N14" s="10">
        <v>10</v>
      </c>
      <c r="O14" s="28">
        <f t="shared" si="7"/>
        <v>40.21739130434783</v>
      </c>
      <c r="P14" s="185">
        <f t="shared" si="2"/>
        <v>54.112500000000004</v>
      </c>
      <c r="Q14" s="74">
        <f t="shared" si="3"/>
        <v>27.75</v>
      </c>
      <c r="R14" s="28">
        <f t="shared" si="4"/>
        <v>36.075</v>
      </c>
      <c r="S14" s="161">
        <f t="shared" si="5"/>
        <v>54.112500000000004</v>
      </c>
      <c r="T14" s="170">
        <f t="shared" si="6"/>
        <v>54.112500000000004</v>
      </c>
    </row>
    <row r="15" spans="1:20" ht="14.25">
      <c r="A15" s="112">
        <v>11</v>
      </c>
      <c r="B15" s="95" t="s">
        <v>69</v>
      </c>
      <c r="C15" s="135" t="s">
        <v>87</v>
      </c>
      <c r="D15" s="222" t="s">
        <v>201</v>
      </c>
      <c r="E15" s="228">
        <v>105.86</v>
      </c>
      <c r="F15" s="84" t="s">
        <v>92</v>
      </c>
      <c r="G15" s="1">
        <v>4610</v>
      </c>
      <c r="H15" s="85">
        <v>3</v>
      </c>
      <c r="I15" s="84" t="s">
        <v>117</v>
      </c>
      <c r="J15" s="1">
        <v>6600</v>
      </c>
      <c r="K15" s="85">
        <v>5</v>
      </c>
      <c r="L15" s="84">
        <f t="shared" si="0"/>
        <v>8</v>
      </c>
      <c r="M15" s="1">
        <f t="shared" si="1"/>
        <v>11210</v>
      </c>
      <c r="N15" s="13">
        <v>11</v>
      </c>
      <c r="O15" s="29">
        <f t="shared" si="7"/>
        <v>39.130434782608695</v>
      </c>
      <c r="P15" s="186">
        <f t="shared" si="2"/>
        <v>52.64999999999999</v>
      </c>
      <c r="Q15" s="75">
        <f t="shared" si="3"/>
        <v>26.999999999999996</v>
      </c>
      <c r="R15" s="29">
        <f t="shared" si="4"/>
        <v>35.099999999999994</v>
      </c>
      <c r="S15" s="162">
        <f t="shared" si="5"/>
        <v>52.64999999999999</v>
      </c>
      <c r="T15" s="171">
        <f t="shared" si="6"/>
        <v>158.51</v>
      </c>
    </row>
    <row r="16" spans="1:20" ht="14.25">
      <c r="A16" s="112">
        <v>12</v>
      </c>
      <c r="B16" s="95" t="s">
        <v>24</v>
      </c>
      <c r="C16" s="135" t="s">
        <v>81</v>
      </c>
      <c r="D16" s="222" t="s">
        <v>196</v>
      </c>
      <c r="E16" s="228">
        <v>98.43</v>
      </c>
      <c r="F16" s="84" t="s">
        <v>97</v>
      </c>
      <c r="G16" s="1">
        <v>8580</v>
      </c>
      <c r="H16" s="85">
        <v>1</v>
      </c>
      <c r="I16" s="84" t="s">
        <v>90</v>
      </c>
      <c r="J16" s="1">
        <v>2010</v>
      </c>
      <c r="K16" s="85">
        <v>7</v>
      </c>
      <c r="L16" s="84">
        <f t="shared" si="0"/>
        <v>8</v>
      </c>
      <c r="M16" s="1">
        <f t="shared" si="1"/>
        <v>10590</v>
      </c>
      <c r="N16" s="13">
        <v>12</v>
      </c>
      <c r="O16" s="29">
        <f t="shared" si="7"/>
        <v>38.04347826086956</v>
      </c>
      <c r="P16" s="186">
        <f t="shared" si="2"/>
        <v>51.1875</v>
      </c>
      <c r="Q16" s="75">
        <f t="shared" si="3"/>
        <v>26.249999999999996</v>
      </c>
      <c r="R16" s="29">
        <f t="shared" si="4"/>
        <v>34.125</v>
      </c>
      <c r="S16" s="162">
        <f t="shared" si="5"/>
        <v>51.1875</v>
      </c>
      <c r="T16" s="171">
        <f t="shared" si="6"/>
        <v>149.6175</v>
      </c>
    </row>
    <row r="17" spans="1:20" ht="14.25">
      <c r="A17" s="112">
        <v>13</v>
      </c>
      <c r="B17" s="95" t="s">
        <v>162</v>
      </c>
      <c r="C17" s="135" t="s">
        <v>85</v>
      </c>
      <c r="D17" s="222" t="s">
        <v>192</v>
      </c>
      <c r="E17" s="228">
        <v>0</v>
      </c>
      <c r="F17" s="84" t="s">
        <v>117</v>
      </c>
      <c r="G17" s="1">
        <v>5990</v>
      </c>
      <c r="H17" s="85">
        <v>5</v>
      </c>
      <c r="I17" s="84" t="s">
        <v>92</v>
      </c>
      <c r="J17" s="1">
        <v>3450</v>
      </c>
      <c r="K17" s="85">
        <v>3</v>
      </c>
      <c r="L17" s="84">
        <f t="shared" si="0"/>
        <v>8</v>
      </c>
      <c r="M17" s="1">
        <f t="shared" si="1"/>
        <v>9440</v>
      </c>
      <c r="N17" s="13">
        <v>13</v>
      </c>
      <c r="O17" s="29">
        <f t="shared" si="7"/>
        <v>36.95652173913044</v>
      </c>
      <c r="P17" s="186">
        <f t="shared" si="2"/>
        <v>49.724999999999994</v>
      </c>
      <c r="Q17" s="75">
        <f t="shared" si="3"/>
        <v>25.5</v>
      </c>
      <c r="R17" s="29">
        <f t="shared" si="4"/>
        <v>33.15</v>
      </c>
      <c r="S17" s="162">
        <f t="shared" si="5"/>
        <v>49.724999999999994</v>
      </c>
      <c r="T17" s="171">
        <f t="shared" si="6"/>
        <v>49.724999999999994</v>
      </c>
    </row>
    <row r="18" spans="1:20" ht="14.25">
      <c r="A18" s="112">
        <v>14</v>
      </c>
      <c r="B18" s="95" t="s">
        <v>76</v>
      </c>
      <c r="C18" s="135" t="s">
        <v>89</v>
      </c>
      <c r="D18" s="222" t="s">
        <v>251</v>
      </c>
      <c r="E18" s="228">
        <v>35.29</v>
      </c>
      <c r="F18" s="84" t="s">
        <v>121</v>
      </c>
      <c r="G18" s="1">
        <v>2440</v>
      </c>
      <c r="H18" s="85">
        <v>4</v>
      </c>
      <c r="I18" s="84" t="s">
        <v>115</v>
      </c>
      <c r="J18" s="1">
        <v>5810</v>
      </c>
      <c r="K18" s="85">
        <v>4</v>
      </c>
      <c r="L18" s="84">
        <f t="shared" si="0"/>
        <v>8</v>
      </c>
      <c r="M18" s="1">
        <f t="shared" si="1"/>
        <v>8250</v>
      </c>
      <c r="N18" s="13">
        <v>14</v>
      </c>
      <c r="O18" s="29">
        <f t="shared" si="7"/>
        <v>35.869565217391305</v>
      </c>
      <c r="P18" s="186">
        <f t="shared" si="2"/>
        <v>48.2625</v>
      </c>
      <c r="Q18" s="75">
        <f t="shared" si="3"/>
        <v>24.75</v>
      </c>
      <c r="R18" s="29">
        <f t="shared" si="4"/>
        <v>32.175000000000004</v>
      </c>
      <c r="S18" s="162">
        <f t="shared" si="5"/>
        <v>48.2625</v>
      </c>
      <c r="T18" s="171">
        <f t="shared" si="6"/>
        <v>83.55250000000001</v>
      </c>
    </row>
    <row r="19" spans="1:20" ht="14.25">
      <c r="A19" s="112">
        <v>15</v>
      </c>
      <c r="B19" s="95" t="s">
        <v>29</v>
      </c>
      <c r="C19" s="135" t="s">
        <v>80</v>
      </c>
      <c r="D19" s="222"/>
      <c r="E19" s="228">
        <v>22.29</v>
      </c>
      <c r="F19" s="84" t="s">
        <v>94</v>
      </c>
      <c r="G19" s="1">
        <v>3610</v>
      </c>
      <c r="H19" s="85">
        <v>5</v>
      </c>
      <c r="I19" s="84" t="s">
        <v>135</v>
      </c>
      <c r="J19" s="1">
        <v>7100</v>
      </c>
      <c r="K19" s="85">
        <v>4</v>
      </c>
      <c r="L19" s="84">
        <f t="shared" si="0"/>
        <v>9</v>
      </c>
      <c r="M19" s="1">
        <f t="shared" si="1"/>
        <v>10710</v>
      </c>
      <c r="N19" s="13">
        <v>15</v>
      </c>
      <c r="O19" s="29">
        <f t="shared" si="7"/>
        <v>34.78260869565217</v>
      </c>
      <c r="P19" s="187">
        <f t="shared" si="2"/>
        <v>46.8</v>
      </c>
      <c r="Q19" s="75">
        <f t="shared" si="3"/>
        <v>23.999999999999996</v>
      </c>
      <c r="R19" s="30">
        <f t="shared" si="4"/>
        <v>31.199999999999996</v>
      </c>
      <c r="S19" s="163">
        <f t="shared" si="5"/>
        <v>46.8</v>
      </c>
      <c r="T19" s="171">
        <f t="shared" si="6"/>
        <v>69.09</v>
      </c>
    </row>
    <row r="20" spans="1:20" s="37" customFormat="1" ht="14.25">
      <c r="A20" s="112">
        <v>16</v>
      </c>
      <c r="B20" s="95" t="s">
        <v>68</v>
      </c>
      <c r="C20" s="135" t="s">
        <v>87</v>
      </c>
      <c r="D20" s="222" t="s">
        <v>204</v>
      </c>
      <c r="E20" s="228">
        <v>91</v>
      </c>
      <c r="F20" s="84" t="s">
        <v>135</v>
      </c>
      <c r="G20" s="1">
        <v>6220</v>
      </c>
      <c r="H20" s="85">
        <v>4</v>
      </c>
      <c r="I20" s="84" t="s">
        <v>134</v>
      </c>
      <c r="J20" s="1">
        <v>2090</v>
      </c>
      <c r="K20" s="85">
        <v>5</v>
      </c>
      <c r="L20" s="84">
        <f t="shared" si="0"/>
        <v>9</v>
      </c>
      <c r="M20" s="1">
        <f t="shared" si="1"/>
        <v>8310</v>
      </c>
      <c r="N20" s="13">
        <v>16</v>
      </c>
      <c r="O20" s="29">
        <f t="shared" si="7"/>
        <v>33.69565217391305</v>
      </c>
      <c r="P20" s="187">
        <f t="shared" si="2"/>
        <v>45.337500000000006</v>
      </c>
      <c r="Q20" s="75">
        <f t="shared" si="3"/>
        <v>23.25</v>
      </c>
      <c r="R20" s="30">
        <f t="shared" si="4"/>
        <v>30.225</v>
      </c>
      <c r="S20" s="163">
        <f t="shared" si="5"/>
        <v>45.337500000000006</v>
      </c>
      <c r="T20" s="171">
        <f t="shared" si="6"/>
        <v>136.3375</v>
      </c>
    </row>
    <row r="21" spans="1:20" ht="14.25">
      <c r="A21" s="112">
        <v>17</v>
      </c>
      <c r="B21" s="95" t="s">
        <v>64</v>
      </c>
      <c r="C21" s="135" t="s">
        <v>86</v>
      </c>
      <c r="D21" s="222"/>
      <c r="E21" s="228">
        <v>24.14</v>
      </c>
      <c r="F21" s="84" t="s">
        <v>105</v>
      </c>
      <c r="G21" s="1">
        <v>6990</v>
      </c>
      <c r="H21" s="85">
        <v>2</v>
      </c>
      <c r="I21" s="84" t="s">
        <v>109</v>
      </c>
      <c r="J21" s="1">
        <v>1990</v>
      </c>
      <c r="K21" s="85">
        <v>8</v>
      </c>
      <c r="L21" s="84">
        <f t="shared" si="0"/>
        <v>10</v>
      </c>
      <c r="M21" s="1">
        <f t="shared" si="1"/>
        <v>8980</v>
      </c>
      <c r="N21" s="13">
        <v>17</v>
      </c>
      <c r="O21" s="29">
        <f t="shared" si="7"/>
        <v>32.608695652173914</v>
      </c>
      <c r="P21" s="187">
        <f t="shared" si="2"/>
        <v>43.875</v>
      </c>
      <c r="Q21" s="75">
        <f t="shared" si="3"/>
        <v>22.5</v>
      </c>
      <c r="R21" s="30">
        <f t="shared" si="4"/>
        <v>29.25</v>
      </c>
      <c r="S21" s="163">
        <f t="shared" si="5"/>
        <v>43.875</v>
      </c>
      <c r="T21" s="171">
        <f t="shared" si="6"/>
        <v>68.015</v>
      </c>
    </row>
    <row r="22" spans="1:20" s="37" customFormat="1" ht="14.25">
      <c r="A22" s="112">
        <v>18</v>
      </c>
      <c r="B22" s="95" t="s">
        <v>47</v>
      </c>
      <c r="C22" s="135" t="s">
        <v>82</v>
      </c>
      <c r="D22" s="222" t="s">
        <v>159</v>
      </c>
      <c r="E22" s="228">
        <v>109.57</v>
      </c>
      <c r="F22" s="84" t="s">
        <v>123</v>
      </c>
      <c r="G22" s="1">
        <v>4480</v>
      </c>
      <c r="H22" s="85">
        <v>8</v>
      </c>
      <c r="I22" s="84" t="s">
        <v>111</v>
      </c>
      <c r="J22" s="1">
        <v>2190</v>
      </c>
      <c r="K22" s="85">
        <v>3</v>
      </c>
      <c r="L22" s="84">
        <f t="shared" si="0"/>
        <v>11</v>
      </c>
      <c r="M22" s="1">
        <f t="shared" si="1"/>
        <v>6670</v>
      </c>
      <c r="N22" s="13">
        <v>18</v>
      </c>
      <c r="O22" s="29">
        <f t="shared" si="7"/>
        <v>31.52173913043478</v>
      </c>
      <c r="P22" s="187">
        <f t="shared" si="2"/>
        <v>42.412499999999994</v>
      </c>
      <c r="Q22" s="75">
        <f t="shared" si="3"/>
        <v>21.749999999999996</v>
      </c>
      <c r="R22" s="30">
        <f t="shared" si="4"/>
        <v>28.274999999999995</v>
      </c>
      <c r="S22" s="163">
        <f t="shared" si="5"/>
        <v>42.412499999999994</v>
      </c>
      <c r="T22" s="171">
        <f t="shared" si="6"/>
        <v>151.9825</v>
      </c>
    </row>
    <row r="23" spans="1:20" ht="14.25">
      <c r="A23" s="112">
        <v>19</v>
      </c>
      <c r="B23" s="95" t="s">
        <v>54</v>
      </c>
      <c r="C23" s="135" t="s">
        <v>82</v>
      </c>
      <c r="D23" s="222" t="s">
        <v>202</v>
      </c>
      <c r="E23" s="228">
        <v>72.43</v>
      </c>
      <c r="F23" s="84" t="s">
        <v>130</v>
      </c>
      <c r="G23" s="1">
        <v>4510</v>
      </c>
      <c r="H23" s="85">
        <v>7</v>
      </c>
      <c r="I23" s="84" t="s">
        <v>121</v>
      </c>
      <c r="J23" s="1">
        <v>2100</v>
      </c>
      <c r="K23" s="85">
        <v>4</v>
      </c>
      <c r="L23" s="84">
        <f t="shared" si="0"/>
        <v>11</v>
      </c>
      <c r="M23" s="1">
        <f t="shared" si="1"/>
        <v>6610</v>
      </c>
      <c r="N23" s="13">
        <v>19</v>
      </c>
      <c r="O23" s="29">
        <f t="shared" si="7"/>
        <v>30.434782608695652</v>
      </c>
      <c r="P23" s="187">
        <f t="shared" si="2"/>
        <v>40.95</v>
      </c>
      <c r="Q23" s="75">
        <f t="shared" si="3"/>
        <v>21</v>
      </c>
      <c r="R23" s="30">
        <f t="shared" si="4"/>
        <v>27.3</v>
      </c>
      <c r="S23" s="163">
        <f t="shared" si="5"/>
        <v>40.95</v>
      </c>
      <c r="T23" s="171">
        <f t="shared" si="6"/>
        <v>113.38000000000001</v>
      </c>
    </row>
    <row r="24" spans="1:20" ht="14.25">
      <c r="A24" s="112">
        <v>20</v>
      </c>
      <c r="B24" s="95" t="s">
        <v>19</v>
      </c>
      <c r="C24" s="135" t="s">
        <v>81</v>
      </c>
      <c r="D24" s="218"/>
      <c r="E24" s="228">
        <v>68.71</v>
      </c>
      <c r="F24" s="84" t="s">
        <v>96</v>
      </c>
      <c r="G24" s="1">
        <v>3710</v>
      </c>
      <c r="H24" s="85">
        <v>10</v>
      </c>
      <c r="I24" s="84" t="s">
        <v>143</v>
      </c>
      <c r="J24" s="1">
        <v>2830</v>
      </c>
      <c r="K24" s="85">
        <v>1</v>
      </c>
      <c r="L24" s="84">
        <f t="shared" si="0"/>
        <v>11</v>
      </c>
      <c r="M24" s="1">
        <f t="shared" si="1"/>
        <v>6540</v>
      </c>
      <c r="N24" s="13">
        <v>20</v>
      </c>
      <c r="O24" s="29">
        <f t="shared" si="7"/>
        <v>29.347826086956523</v>
      </c>
      <c r="P24" s="187">
        <f t="shared" si="2"/>
        <v>39.4875</v>
      </c>
      <c r="Q24" s="75">
        <f t="shared" si="3"/>
        <v>20.25</v>
      </c>
      <c r="R24" s="30">
        <f t="shared" si="4"/>
        <v>26.325</v>
      </c>
      <c r="S24" s="163">
        <f t="shared" si="5"/>
        <v>39.4875</v>
      </c>
      <c r="T24" s="171">
        <f t="shared" si="6"/>
        <v>108.19749999999999</v>
      </c>
    </row>
    <row r="25" spans="1:20" ht="14.25">
      <c r="A25" s="113">
        <v>21</v>
      </c>
      <c r="B25" s="96" t="s">
        <v>39</v>
      </c>
      <c r="C25" s="136" t="s">
        <v>82</v>
      </c>
      <c r="D25" s="234" t="s">
        <v>183</v>
      </c>
      <c r="E25" s="229">
        <v>11.14</v>
      </c>
      <c r="F25" s="90" t="s">
        <v>143</v>
      </c>
      <c r="G25" s="15">
        <v>5100</v>
      </c>
      <c r="H25" s="86">
        <v>1</v>
      </c>
      <c r="I25" s="90" t="s">
        <v>101</v>
      </c>
      <c r="J25" s="15">
        <v>3460</v>
      </c>
      <c r="K25" s="86">
        <v>11</v>
      </c>
      <c r="L25" s="90">
        <f t="shared" si="0"/>
        <v>12</v>
      </c>
      <c r="M25" s="15">
        <f t="shared" si="1"/>
        <v>8560</v>
      </c>
      <c r="N25" s="16">
        <v>21</v>
      </c>
      <c r="O25" s="31">
        <f t="shared" si="7"/>
        <v>28.26086956521739</v>
      </c>
      <c r="P25" s="188">
        <f t="shared" si="2"/>
        <v>38.025</v>
      </c>
      <c r="Q25" s="31">
        <f t="shared" si="3"/>
        <v>19.499999999999996</v>
      </c>
      <c r="R25" s="32">
        <f t="shared" si="4"/>
        <v>25.349999999999998</v>
      </c>
      <c r="S25" s="164">
        <f t="shared" si="5"/>
        <v>38.025</v>
      </c>
      <c r="T25" s="167">
        <f t="shared" si="6"/>
        <v>49.165</v>
      </c>
    </row>
    <row r="26" spans="1:20" ht="14.25">
      <c r="A26" s="113">
        <v>22</v>
      </c>
      <c r="B26" s="96" t="s">
        <v>32</v>
      </c>
      <c r="C26" s="136" t="s">
        <v>79</v>
      </c>
      <c r="D26" s="221"/>
      <c r="E26" s="229">
        <v>53.86</v>
      </c>
      <c r="F26" s="90" t="s">
        <v>148</v>
      </c>
      <c r="G26" s="15">
        <v>6050</v>
      </c>
      <c r="H26" s="86">
        <v>3</v>
      </c>
      <c r="I26" s="90" t="s">
        <v>95</v>
      </c>
      <c r="J26" s="15">
        <v>1940</v>
      </c>
      <c r="K26" s="86">
        <v>9</v>
      </c>
      <c r="L26" s="90">
        <f t="shared" si="0"/>
        <v>12</v>
      </c>
      <c r="M26" s="15">
        <f t="shared" si="1"/>
        <v>7990</v>
      </c>
      <c r="N26" s="16">
        <v>22</v>
      </c>
      <c r="O26" s="31">
        <f t="shared" si="7"/>
        <v>27.17391304347826</v>
      </c>
      <c r="P26" s="188">
        <f t="shared" si="2"/>
        <v>36.5625</v>
      </c>
      <c r="Q26" s="31">
        <f t="shared" si="3"/>
        <v>18.75</v>
      </c>
      <c r="R26" s="32">
        <f t="shared" si="4"/>
        <v>24.375</v>
      </c>
      <c r="S26" s="164">
        <f t="shared" si="5"/>
        <v>36.5625</v>
      </c>
      <c r="T26" s="167">
        <f t="shared" si="6"/>
        <v>90.4225</v>
      </c>
    </row>
    <row r="27" spans="1:20" ht="14.25">
      <c r="A27" s="113">
        <v>23</v>
      </c>
      <c r="B27" s="96" t="s">
        <v>65</v>
      </c>
      <c r="C27" s="136" t="s">
        <v>86</v>
      </c>
      <c r="D27" s="221"/>
      <c r="E27" s="229">
        <v>85.43</v>
      </c>
      <c r="F27" s="90" t="s">
        <v>102</v>
      </c>
      <c r="G27" s="15">
        <v>2370</v>
      </c>
      <c r="H27" s="86">
        <v>6</v>
      </c>
      <c r="I27" s="90" t="s">
        <v>152</v>
      </c>
      <c r="J27" s="15">
        <v>5410</v>
      </c>
      <c r="K27" s="86">
        <v>6</v>
      </c>
      <c r="L27" s="90">
        <f t="shared" si="0"/>
        <v>12</v>
      </c>
      <c r="M27" s="15">
        <f t="shared" si="1"/>
        <v>7780</v>
      </c>
      <c r="N27" s="16">
        <v>23</v>
      </c>
      <c r="O27" s="31">
        <f t="shared" si="7"/>
        <v>26.08695652173913</v>
      </c>
      <c r="P27" s="188">
        <f t="shared" si="2"/>
        <v>35.099999999999994</v>
      </c>
      <c r="Q27" s="31">
        <f t="shared" si="3"/>
        <v>17.999999999999996</v>
      </c>
      <c r="R27" s="32">
        <f t="shared" si="4"/>
        <v>23.399999999999995</v>
      </c>
      <c r="S27" s="164">
        <f t="shared" si="5"/>
        <v>35.099999999999994</v>
      </c>
      <c r="T27" s="167">
        <f t="shared" si="6"/>
        <v>120.53</v>
      </c>
    </row>
    <row r="28" spans="1:20" ht="14.25">
      <c r="A28" s="113">
        <v>24</v>
      </c>
      <c r="B28" s="96" t="s">
        <v>21</v>
      </c>
      <c r="C28" s="136" t="s">
        <v>81</v>
      </c>
      <c r="D28" s="221" t="s">
        <v>194</v>
      </c>
      <c r="E28" s="229">
        <v>33.43</v>
      </c>
      <c r="F28" s="90" t="s">
        <v>134</v>
      </c>
      <c r="G28" s="15">
        <v>2410</v>
      </c>
      <c r="H28" s="86">
        <v>5</v>
      </c>
      <c r="I28" s="90" t="s">
        <v>153</v>
      </c>
      <c r="J28" s="15">
        <v>4650</v>
      </c>
      <c r="K28" s="86">
        <v>8</v>
      </c>
      <c r="L28" s="90">
        <f t="shared" si="0"/>
        <v>13</v>
      </c>
      <c r="M28" s="15">
        <f t="shared" si="1"/>
        <v>7060</v>
      </c>
      <c r="N28" s="16">
        <v>24</v>
      </c>
      <c r="O28" s="31">
        <f t="shared" si="7"/>
        <v>25</v>
      </c>
      <c r="P28" s="188">
        <f t="shared" si="2"/>
        <v>33.6375</v>
      </c>
      <c r="Q28" s="31">
        <f t="shared" si="3"/>
        <v>17.25</v>
      </c>
      <c r="R28" s="32">
        <f t="shared" si="4"/>
        <v>22.425</v>
      </c>
      <c r="S28" s="164">
        <f t="shared" si="5"/>
        <v>33.6375</v>
      </c>
      <c r="T28" s="167">
        <f t="shared" si="6"/>
        <v>67.0675</v>
      </c>
    </row>
    <row r="29" spans="1:20" ht="14.25">
      <c r="A29" s="113">
        <v>25</v>
      </c>
      <c r="B29" s="96" t="s">
        <v>163</v>
      </c>
      <c r="C29" s="136" t="s">
        <v>81</v>
      </c>
      <c r="D29" s="221"/>
      <c r="E29" s="229">
        <v>0</v>
      </c>
      <c r="F29" s="90" t="s">
        <v>125</v>
      </c>
      <c r="G29" s="15">
        <v>5660</v>
      </c>
      <c r="H29" s="86">
        <v>7</v>
      </c>
      <c r="I29" s="90" t="s">
        <v>133</v>
      </c>
      <c r="J29" s="15">
        <v>2590</v>
      </c>
      <c r="K29" s="86">
        <v>7</v>
      </c>
      <c r="L29" s="90">
        <f t="shared" si="0"/>
        <v>14</v>
      </c>
      <c r="M29" s="15">
        <f t="shared" si="1"/>
        <v>8250</v>
      </c>
      <c r="N29" s="16">
        <v>25</v>
      </c>
      <c r="O29" s="31">
        <f t="shared" si="7"/>
        <v>23.91304347826087</v>
      </c>
      <c r="P29" s="188">
        <f t="shared" si="2"/>
        <v>32.175</v>
      </c>
      <c r="Q29" s="31">
        <f t="shared" si="3"/>
        <v>16.5</v>
      </c>
      <c r="R29" s="32">
        <f t="shared" si="4"/>
        <v>21.45</v>
      </c>
      <c r="S29" s="164">
        <f t="shared" si="5"/>
        <v>32.175</v>
      </c>
      <c r="T29" s="167">
        <f t="shared" si="6"/>
        <v>32.175</v>
      </c>
    </row>
    <row r="30" spans="1:20" ht="14.25">
      <c r="A30" s="113">
        <v>26</v>
      </c>
      <c r="B30" s="96" t="s">
        <v>67</v>
      </c>
      <c r="C30" s="136" t="s">
        <v>87</v>
      </c>
      <c r="D30" s="221" t="s">
        <v>181</v>
      </c>
      <c r="E30" s="229">
        <v>83.57</v>
      </c>
      <c r="F30" s="90" t="s">
        <v>141</v>
      </c>
      <c r="G30" s="15">
        <v>5090</v>
      </c>
      <c r="H30" s="86">
        <v>6</v>
      </c>
      <c r="I30" s="90" t="s">
        <v>114</v>
      </c>
      <c r="J30" s="15">
        <v>2410</v>
      </c>
      <c r="K30" s="86">
        <v>8</v>
      </c>
      <c r="L30" s="90">
        <f t="shared" si="0"/>
        <v>14</v>
      </c>
      <c r="M30" s="15">
        <f t="shared" si="1"/>
        <v>7500</v>
      </c>
      <c r="N30" s="16">
        <v>26</v>
      </c>
      <c r="O30" s="31">
        <f t="shared" si="7"/>
        <v>22.82608695652174</v>
      </c>
      <c r="P30" s="188">
        <f t="shared" si="2"/>
        <v>30.7125</v>
      </c>
      <c r="Q30" s="31">
        <f t="shared" si="3"/>
        <v>15.749999999999998</v>
      </c>
      <c r="R30" s="32">
        <f t="shared" si="4"/>
        <v>20.474999999999998</v>
      </c>
      <c r="S30" s="164">
        <f t="shared" si="5"/>
        <v>30.7125</v>
      </c>
      <c r="T30" s="167">
        <f t="shared" si="6"/>
        <v>114.2825</v>
      </c>
    </row>
    <row r="31" spans="1:20" ht="14.25">
      <c r="A31" s="113">
        <v>27</v>
      </c>
      <c r="B31" s="96" t="s">
        <v>28</v>
      </c>
      <c r="C31" s="136" t="s">
        <v>80</v>
      </c>
      <c r="D31" s="221"/>
      <c r="E31" s="229">
        <v>46.43</v>
      </c>
      <c r="F31" s="90" t="s">
        <v>153</v>
      </c>
      <c r="G31" s="15">
        <v>5420</v>
      </c>
      <c r="H31" s="86">
        <v>8</v>
      </c>
      <c r="I31" s="90" t="s">
        <v>102</v>
      </c>
      <c r="J31" s="15">
        <v>2060</v>
      </c>
      <c r="K31" s="86">
        <v>6</v>
      </c>
      <c r="L31" s="90">
        <f t="shared" si="0"/>
        <v>14</v>
      </c>
      <c r="M31" s="15">
        <f t="shared" si="1"/>
        <v>7480</v>
      </c>
      <c r="N31" s="16">
        <v>27</v>
      </c>
      <c r="O31" s="31">
        <f t="shared" si="7"/>
        <v>21.73913043478261</v>
      </c>
      <c r="P31" s="188">
        <f t="shared" si="2"/>
        <v>29.25</v>
      </c>
      <c r="Q31" s="31">
        <f t="shared" si="3"/>
        <v>15</v>
      </c>
      <c r="R31" s="32">
        <f t="shared" si="4"/>
        <v>19.5</v>
      </c>
      <c r="S31" s="164">
        <f t="shared" si="5"/>
        <v>29.25</v>
      </c>
      <c r="T31" s="167">
        <f t="shared" si="6"/>
        <v>75.68</v>
      </c>
    </row>
    <row r="32" spans="1:20" ht="14.25">
      <c r="A32" s="113">
        <v>28</v>
      </c>
      <c r="B32" s="96" t="s">
        <v>20</v>
      </c>
      <c r="C32" s="136" t="s">
        <v>81</v>
      </c>
      <c r="D32" s="221"/>
      <c r="E32" s="229">
        <v>81.71</v>
      </c>
      <c r="F32" s="90" t="s">
        <v>131</v>
      </c>
      <c r="G32" s="15">
        <v>1830</v>
      </c>
      <c r="H32" s="86">
        <v>9</v>
      </c>
      <c r="I32" s="90" t="s">
        <v>146</v>
      </c>
      <c r="J32" s="15">
        <v>5390</v>
      </c>
      <c r="K32" s="86">
        <v>5</v>
      </c>
      <c r="L32" s="90">
        <f t="shared" si="0"/>
        <v>14</v>
      </c>
      <c r="M32" s="15">
        <f t="shared" si="1"/>
        <v>7220</v>
      </c>
      <c r="N32" s="16">
        <v>28</v>
      </c>
      <c r="O32" s="31">
        <f t="shared" si="7"/>
        <v>20.652173913043477</v>
      </c>
      <c r="P32" s="188">
        <f t="shared" si="2"/>
        <v>27.787499999999998</v>
      </c>
      <c r="Q32" s="31">
        <f t="shared" si="3"/>
        <v>14.249999999999998</v>
      </c>
      <c r="R32" s="32">
        <f t="shared" si="4"/>
        <v>18.525</v>
      </c>
      <c r="S32" s="164">
        <f t="shared" si="5"/>
        <v>27.787499999999998</v>
      </c>
      <c r="T32" s="167">
        <f t="shared" si="6"/>
        <v>109.49749999999999</v>
      </c>
    </row>
    <row r="33" spans="1:20" ht="14.25">
      <c r="A33" s="113">
        <v>29</v>
      </c>
      <c r="B33" s="96" t="s">
        <v>46</v>
      </c>
      <c r="C33" s="136" t="s">
        <v>82</v>
      </c>
      <c r="D33" s="221" t="s">
        <v>190</v>
      </c>
      <c r="E33" s="229">
        <v>87.29</v>
      </c>
      <c r="F33" s="90" t="s">
        <v>152</v>
      </c>
      <c r="G33" s="15">
        <v>5790</v>
      </c>
      <c r="H33" s="86">
        <v>6</v>
      </c>
      <c r="I33" s="90" t="s">
        <v>131</v>
      </c>
      <c r="J33" s="15">
        <v>2110</v>
      </c>
      <c r="K33" s="86">
        <v>9</v>
      </c>
      <c r="L33" s="90">
        <f t="shared" si="0"/>
        <v>15</v>
      </c>
      <c r="M33" s="15">
        <f t="shared" si="1"/>
        <v>7900</v>
      </c>
      <c r="N33" s="16">
        <v>29</v>
      </c>
      <c r="O33" s="31">
        <f t="shared" si="7"/>
        <v>19.565217391304348</v>
      </c>
      <c r="P33" s="188">
        <f t="shared" si="2"/>
        <v>26.324999999999996</v>
      </c>
      <c r="Q33" s="31">
        <f t="shared" si="3"/>
        <v>13.499999999999998</v>
      </c>
      <c r="R33" s="32">
        <f t="shared" si="4"/>
        <v>17.549999999999997</v>
      </c>
      <c r="S33" s="164">
        <f t="shared" si="5"/>
        <v>26.324999999999996</v>
      </c>
      <c r="T33" s="167">
        <f t="shared" si="6"/>
        <v>113.61500000000001</v>
      </c>
    </row>
    <row r="34" spans="1:20" ht="14.25">
      <c r="A34" s="113">
        <v>30</v>
      </c>
      <c r="B34" s="96" t="s">
        <v>75</v>
      </c>
      <c r="C34" s="136" t="s">
        <v>89</v>
      </c>
      <c r="D34" s="221"/>
      <c r="E34" s="229">
        <v>27.86</v>
      </c>
      <c r="F34" s="90" t="s">
        <v>114</v>
      </c>
      <c r="G34" s="15">
        <v>2350</v>
      </c>
      <c r="H34" s="86">
        <v>8</v>
      </c>
      <c r="I34" s="90" t="s">
        <v>125</v>
      </c>
      <c r="J34" s="15">
        <v>4890</v>
      </c>
      <c r="K34" s="86">
        <v>7</v>
      </c>
      <c r="L34" s="90">
        <f t="shared" si="0"/>
        <v>15</v>
      </c>
      <c r="M34" s="15">
        <f t="shared" si="1"/>
        <v>7240</v>
      </c>
      <c r="N34" s="16">
        <v>30</v>
      </c>
      <c r="O34" s="31">
        <f t="shared" si="7"/>
        <v>18.47826086956522</v>
      </c>
      <c r="P34" s="188">
        <f t="shared" si="2"/>
        <v>24.862499999999997</v>
      </c>
      <c r="Q34" s="31">
        <f t="shared" si="3"/>
        <v>12.75</v>
      </c>
      <c r="R34" s="32">
        <f t="shared" si="4"/>
        <v>16.575</v>
      </c>
      <c r="S34" s="164">
        <f t="shared" si="5"/>
        <v>24.862499999999997</v>
      </c>
      <c r="T34" s="167">
        <f t="shared" si="6"/>
        <v>52.7225</v>
      </c>
    </row>
    <row r="35" spans="1:20" ht="14.25">
      <c r="A35" s="113">
        <v>31</v>
      </c>
      <c r="B35" s="96" t="s">
        <v>43</v>
      </c>
      <c r="C35" s="136" t="s">
        <v>82</v>
      </c>
      <c r="D35" s="221" t="s">
        <v>185</v>
      </c>
      <c r="E35" s="229">
        <v>74.29</v>
      </c>
      <c r="F35" s="90" t="s">
        <v>146</v>
      </c>
      <c r="G35" s="15">
        <v>5530</v>
      </c>
      <c r="H35" s="86">
        <v>5</v>
      </c>
      <c r="I35" s="90" t="s">
        <v>138</v>
      </c>
      <c r="J35" s="15">
        <v>1420</v>
      </c>
      <c r="K35" s="86">
        <v>10</v>
      </c>
      <c r="L35" s="90">
        <f t="shared" si="0"/>
        <v>15</v>
      </c>
      <c r="M35" s="15">
        <f t="shared" si="1"/>
        <v>6950</v>
      </c>
      <c r="N35" s="16">
        <v>31</v>
      </c>
      <c r="O35" s="31">
        <f t="shared" si="7"/>
        <v>17.391304347826086</v>
      </c>
      <c r="P35" s="188">
        <f t="shared" si="2"/>
        <v>23.4</v>
      </c>
      <c r="Q35" s="31">
        <f t="shared" si="3"/>
        <v>11.999999999999998</v>
      </c>
      <c r="R35" s="32">
        <f t="shared" si="4"/>
        <v>15.599999999999998</v>
      </c>
      <c r="S35" s="164">
        <f t="shared" si="5"/>
        <v>23.4</v>
      </c>
      <c r="T35" s="167">
        <f t="shared" si="6"/>
        <v>97.69</v>
      </c>
    </row>
    <row r="36" spans="1:20" ht="14.25">
      <c r="A36" s="113">
        <v>32</v>
      </c>
      <c r="B36" s="96" t="s">
        <v>16</v>
      </c>
      <c r="C36" s="136" t="s">
        <v>83</v>
      </c>
      <c r="D36" s="221"/>
      <c r="E36" s="229">
        <v>42.71</v>
      </c>
      <c r="F36" s="90" t="s">
        <v>101</v>
      </c>
      <c r="G36" s="15">
        <v>3630</v>
      </c>
      <c r="H36" s="86">
        <v>11</v>
      </c>
      <c r="I36" s="91" t="s">
        <v>98</v>
      </c>
      <c r="J36" s="15">
        <v>3240</v>
      </c>
      <c r="K36" s="86">
        <v>4</v>
      </c>
      <c r="L36" s="90">
        <f t="shared" si="0"/>
        <v>15</v>
      </c>
      <c r="M36" s="15">
        <f t="shared" si="1"/>
        <v>6870</v>
      </c>
      <c r="N36" s="16">
        <v>32</v>
      </c>
      <c r="O36" s="31">
        <f t="shared" si="7"/>
        <v>16.304347826086953</v>
      </c>
      <c r="P36" s="188">
        <f t="shared" si="2"/>
        <v>21.937499999999993</v>
      </c>
      <c r="Q36" s="31">
        <f t="shared" si="3"/>
        <v>11.249999999999996</v>
      </c>
      <c r="R36" s="32">
        <f t="shared" si="4"/>
        <v>14.624999999999996</v>
      </c>
      <c r="S36" s="164">
        <f t="shared" si="5"/>
        <v>21.937499999999993</v>
      </c>
      <c r="T36" s="167">
        <f t="shared" si="6"/>
        <v>64.6475</v>
      </c>
    </row>
    <row r="37" spans="1:20" ht="14.25">
      <c r="A37" s="113">
        <v>33</v>
      </c>
      <c r="B37" s="96" t="s">
        <v>25</v>
      </c>
      <c r="C37" s="136" t="s">
        <v>81</v>
      </c>
      <c r="D37" s="221"/>
      <c r="E37" s="229">
        <v>37.14</v>
      </c>
      <c r="F37" s="90" t="s">
        <v>99</v>
      </c>
      <c r="G37" s="15">
        <v>3170</v>
      </c>
      <c r="H37" s="86">
        <v>2</v>
      </c>
      <c r="I37" s="90" t="s">
        <v>136</v>
      </c>
      <c r="J37" s="15">
        <v>0</v>
      </c>
      <c r="K37" s="86">
        <v>13</v>
      </c>
      <c r="L37" s="90">
        <f t="shared" si="0"/>
        <v>15</v>
      </c>
      <c r="M37" s="15">
        <f t="shared" si="1"/>
        <v>3170</v>
      </c>
      <c r="N37" s="16">
        <v>33</v>
      </c>
      <c r="O37" s="31">
        <f t="shared" si="7"/>
        <v>15.217391304347828</v>
      </c>
      <c r="P37" s="188">
        <f t="shared" si="2"/>
        <v>20.475</v>
      </c>
      <c r="Q37" s="31">
        <f t="shared" si="3"/>
        <v>10.5</v>
      </c>
      <c r="R37" s="32">
        <f t="shared" si="4"/>
        <v>13.65</v>
      </c>
      <c r="S37" s="164">
        <f t="shared" si="5"/>
        <v>20.475</v>
      </c>
      <c r="T37" s="167">
        <f t="shared" si="6"/>
        <v>57.615</v>
      </c>
    </row>
    <row r="38" spans="1:20" ht="14.25">
      <c r="A38" s="113">
        <v>34</v>
      </c>
      <c r="B38" s="96" t="s">
        <v>49</v>
      </c>
      <c r="C38" s="136" t="s">
        <v>82</v>
      </c>
      <c r="D38" s="221" t="s">
        <v>195</v>
      </c>
      <c r="E38" s="229">
        <v>78</v>
      </c>
      <c r="F38" s="90" t="s">
        <v>129</v>
      </c>
      <c r="G38" s="15">
        <v>5250</v>
      </c>
      <c r="H38" s="86">
        <v>10</v>
      </c>
      <c r="I38" s="90" t="s">
        <v>140</v>
      </c>
      <c r="J38" s="15">
        <v>2910</v>
      </c>
      <c r="K38" s="86">
        <v>6</v>
      </c>
      <c r="L38" s="90">
        <f t="shared" si="0"/>
        <v>16</v>
      </c>
      <c r="M38" s="15">
        <f t="shared" si="1"/>
        <v>8160</v>
      </c>
      <c r="N38" s="16">
        <v>34</v>
      </c>
      <c r="O38" s="31">
        <f t="shared" si="7"/>
        <v>14.130434782608695</v>
      </c>
      <c r="P38" s="188">
        <f t="shared" si="2"/>
        <v>19.0125</v>
      </c>
      <c r="Q38" s="31">
        <f t="shared" si="3"/>
        <v>9.749999999999998</v>
      </c>
      <c r="R38" s="32">
        <f t="shared" si="4"/>
        <v>12.674999999999999</v>
      </c>
      <c r="S38" s="164">
        <f t="shared" si="5"/>
        <v>19.0125</v>
      </c>
      <c r="T38" s="167">
        <f t="shared" si="6"/>
        <v>97.0125</v>
      </c>
    </row>
    <row r="39" spans="1:20" s="37" customFormat="1" ht="14.25">
      <c r="A39" s="113">
        <v>35</v>
      </c>
      <c r="B39" s="96" t="s">
        <v>27</v>
      </c>
      <c r="C39" s="136" t="s">
        <v>80</v>
      </c>
      <c r="D39" s="221"/>
      <c r="E39" s="229">
        <v>59.43</v>
      </c>
      <c r="F39" s="90" t="s">
        <v>109</v>
      </c>
      <c r="G39" s="15">
        <v>1980</v>
      </c>
      <c r="H39" s="86">
        <v>8</v>
      </c>
      <c r="I39" s="90" t="s">
        <v>123</v>
      </c>
      <c r="J39" s="15">
        <v>4560</v>
      </c>
      <c r="K39" s="86">
        <v>8</v>
      </c>
      <c r="L39" s="90">
        <f t="shared" si="0"/>
        <v>16</v>
      </c>
      <c r="M39" s="15">
        <f t="shared" si="1"/>
        <v>6540</v>
      </c>
      <c r="N39" s="16">
        <v>35</v>
      </c>
      <c r="O39" s="31">
        <f t="shared" si="7"/>
        <v>13.043478260869563</v>
      </c>
      <c r="P39" s="188">
        <f t="shared" si="2"/>
        <v>17.549999999999997</v>
      </c>
      <c r="Q39" s="31">
        <f t="shared" si="3"/>
        <v>8.999999999999998</v>
      </c>
      <c r="R39" s="32">
        <f t="shared" si="4"/>
        <v>11.699999999999998</v>
      </c>
      <c r="S39" s="164">
        <f t="shared" si="5"/>
        <v>17.549999999999997</v>
      </c>
      <c r="T39" s="167">
        <f t="shared" si="6"/>
        <v>76.97999999999999</v>
      </c>
    </row>
    <row r="40" spans="1:20" ht="14.25">
      <c r="A40" s="113">
        <v>36</v>
      </c>
      <c r="B40" s="96" t="s">
        <v>63</v>
      </c>
      <c r="C40" s="136" t="s">
        <v>86</v>
      </c>
      <c r="D40" s="221"/>
      <c r="E40" s="229">
        <v>40.86</v>
      </c>
      <c r="F40" s="90" t="s">
        <v>124</v>
      </c>
      <c r="G40" s="15">
        <v>1190</v>
      </c>
      <c r="H40" s="86">
        <v>10</v>
      </c>
      <c r="I40" s="90" t="s">
        <v>141</v>
      </c>
      <c r="J40" s="15">
        <v>4970</v>
      </c>
      <c r="K40" s="86">
        <v>6</v>
      </c>
      <c r="L40" s="90">
        <f t="shared" si="0"/>
        <v>16</v>
      </c>
      <c r="M40" s="15">
        <f t="shared" si="1"/>
        <v>6160</v>
      </c>
      <c r="N40" s="16">
        <v>36</v>
      </c>
      <c r="O40" s="31">
        <f t="shared" si="7"/>
        <v>11.956521739130437</v>
      </c>
      <c r="P40" s="188">
        <f t="shared" si="2"/>
        <v>16.087500000000006</v>
      </c>
      <c r="Q40" s="31">
        <f t="shared" si="3"/>
        <v>8.250000000000002</v>
      </c>
      <c r="R40" s="32">
        <f t="shared" si="4"/>
        <v>10.725000000000003</v>
      </c>
      <c r="S40" s="164">
        <f t="shared" si="5"/>
        <v>16.087500000000006</v>
      </c>
      <c r="T40" s="167">
        <f t="shared" si="6"/>
        <v>56.947500000000005</v>
      </c>
    </row>
    <row r="41" spans="1:20" ht="14.25">
      <c r="A41" s="113">
        <v>37</v>
      </c>
      <c r="B41" s="96" t="s">
        <v>18</v>
      </c>
      <c r="C41" s="136" t="s">
        <v>82</v>
      </c>
      <c r="D41" s="221" t="s">
        <v>203</v>
      </c>
      <c r="E41" s="229">
        <v>100.29</v>
      </c>
      <c r="F41" s="90" t="s">
        <v>133</v>
      </c>
      <c r="G41" s="15">
        <v>2450</v>
      </c>
      <c r="H41" s="86">
        <v>7</v>
      </c>
      <c r="I41" s="90" t="s">
        <v>129</v>
      </c>
      <c r="J41" s="15">
        <v>3990</v>
      </c>
      <c r="K41" s="86">
        <v>10</v>
      </c>
      <c r="L41" s="90">
        <f t="shared" si="0"/>
        <v>17</v>
      </c>
      <c r="M41" s="15">
        <f t="shared" si="1"/>
        <v>6440</v>
      </c>
      <c r="N41" s="16">
        <v>37</v>
      </c>
      <c r="O41" s="31">
        <f t="shared" si="7"/>
        <v>10.869565217391305</v>
      </c>
      <c r="P41" s="188">
        <f t="shared" si="2"/>
        <v>14.625</v>
      </c>
      <c r="Q41" s="31">
        <f t="shared" si="3"/>
        <v>7.5</v>
      </c>
      <c r="R41" s="32">
        <f t="shared" si="4"/>
        <v>9.75</v>
      </c>
      <c r="S41" s="164">
        <f t="shared" si="5"/>
        <v>14.625</v>
      </c>
      <c r="T41" s="167">
        <f t="shared" si="6"/>
        <v>114.915</v>
      </c>
    </row>
    <row r="42" spans="1:20" ht="14.25">
      <c r="A42" s="113">
        <v>38</v>
      </c>
      <c r="B42" s="96" t="s">
        <v>33</v>
      </c>
      <c r="C42" s="136" t="s">
        <v>79</v>
      </c>
      <c r="D42" s="221"/>
      <c r="E42" s="229">
        <v>89.14</v>
      </c>
      <c r="F42" s="90" t="s">
        <v>95</v>
      </c>
      <c r="G42" s="15">
        <v>1860</v>
      </c>
      <c r="H42" s="86">
        <v>9</v>
      </c>
      <c r="I42" s="90" t="s">
        <v>104</v>
      </c>
      <c r="J42" s="15">
        <v>4260</v>
      </c>
      <c r="K42" s="86">
        <v>9</v>
      </c>
      <c r="L42" s="90">
        <f t="shared" si="0"/>
        <v>18</v>
      </c>
      <c r="M42" s="15">
        <f t="shared" si="1"/>
        <v>6120</v>
      </c>
      <c r="N42" s="16">
        <v>38</v>
      </c>
      <c r="O42" s="31">
        <f t="shared" si="7"/>
        <v>9.782608695652172</v>
      </c>
      <c r="P42" s="188">
        <f t="shared" si="2"/>
        <v>13.162499999999998</v>
      </c>
      <c r="Q42" s="31">
        <f t="shared" si="3"/>
        <v>6.749999999999998</v>
      </c>
      <c r="R42" s="32">
        <f t="shared" si="4"/>
        <v>8.774999999999999</v>
      </c>
      <c r="S42" s="164">
        <f t="shared" si="5"/>
        <v>13.162499999999998</v>
      </c>
      <c r="T42" s="167">
        <f t="shared" si="6"/>
        <v>102.3025</v>
      </c>
    </row>
    <row r="43" spans="1:20" ht="14.25">
      <c r="A43" s="113">
        <v>39</v>
      </c>
      <c r="B43" s="96" t="s">
        <v>70</v>
      </c>
      <c r="C43" s="136" t="s">
        <v>87</v>
      </c>
      <c r="D43" s="221"/>
      <c r="E43" s="229">
        <v>29.71</v>
      </c>
      <c r="F43" s="90" t="s">
        <v>147</v>
      </c>
      <c r="G43" s="15">
        <v>1270</v>
      </c>
      <c r="H43" s="86">
        <v>11</v>
      </c>
      <c r="I43" s="90" t="s">
        <v>130</v>
      </c>
      <c r="J43" s="15">
        <v>4670</v>
      </c>
      <c r="K43" s="86">
        <v>7</v>
      </c>
      <c r="L43" s="90">
        <f t="shared" si="0"/>
        <v>18</v>
      </c>
      <c r="M43" s="15">
        <f t="shared" si="1"/>
        <v>5940</v>
      </c>
      <c r="N43" s="16">
        <v>39</v>
      </c>
      <c r="O43" s="31">
        <f t="shared" si="7"/>
        <v>8.695652173913047</v>
      </c>
      <c r="P43" s="188">
        <f t="shared" si="2"/>
        <v>11.700000000000003</v>
      </c>
      <c r="Q43" s="31">
        <f t="shared" si="3"/>
        <v>6.000000000000002</v>
      </c>
      <c r="R43" s="32">
        <f t="shared" si="4"/>
        <v>7.8000000000000025</v>
      </c>
      <c r="S43" s="164">
        <f t="shared" si="5"/>
        <v>11.700000000000003</v>
      </c>
      <c r="T43" s="167">
        <f t="shared" si="6"/>
        <v>41.410000000000004</v>
      </c>
    </row>
    <row r="44" spans="1:20" ht="14.25">
      <c r="A44" s="113">
        <v>40</v>
      </c>
      <c r="B44" s="96" t="s">
        <v>66</v>
      </c>
      <c r="C44" s="136" t="s">
        <v>86</v>
      </c>
      <c r="D44" s="221" t="s">
        <v>187</v>
      </c>
      <c r="E44" s="229">
        <v>5.57</v>
      </c>
      <c r="F44" s="90" t="s">
        <v>104</v>
      </c>
      <c r="G44" s="15">
        <v>3840</v>
      </c>
      <c r="H44" s="86">
        <v>9</v>
      </c>
      <c r="I44" s="90" t="s">
        <v>124</v>
      </c>
      <c r="J44" s="15">
        <v>1750</v>
      </c>
      <c r="K44" s="86">
        <v>10</v>
      </c>
      <c r="L44" s="90">
        <f t="shared" si="0"/>
        <v>19</v>
      </c>
      <c r="M44" s="15">
        <f t="shared" si="1"/>
        <v>5590</v>
      </c>
      <c r="N44" s="16">
        <v>40</v>
      </c>
      <c r="O44" s="31">
        <f t="shared" si="7"/>
        <v>7.608695652173914</v>
      </c>
      <c r="P44" s="188">
        <f t="shared" si="2"/>
        <v>10.2375</v>
      </c>
      <c r="Q44" s="31">
        <f t="shared" si="3"/>
        <v>5.25</v>
      </c>
      <c r="R44" s="32">
        <f t="shared" si="4"/>
        <v>6.825</v>
      </c>
      <c r="S44" s="164">
        <f t="shared" si="5"/>
        <v>10.2375</v>
      </c>
      <c r="T44" s="167">
        <f t="shared" si="6"/>
        <v>15.807500000000001</v>
      </c>
    </row>
    <row r="45" spans="1:20" s="37" customFormat="1" ht="14.25">
      <c r="A45" s="113">
        <v>41</v>
      </c>
      <c r="B45" s="96" t="s">
        <v>40</v>
      </c>
      <c r="C45" s="136" t="s">
        <v>82</v>
      </c>
      <c r="D45" s="221" t="s">
        <v>189</v>
      </c>
      <c r="E45" s="229">
        <v>66.86</v>
      </c>
      <c r="F45" s="90" t="s">
        <v>108</v>
      </c>
      <c r="G45" s="15">
        <v>5350</v>
      </c>
      <c r="H45" s="86">
        <v>9</v>
      </c>
      <c r="I45" s="90" t="s">
        <v>144</v>
      </c>
      <c r="J45" s="15">
        <v>1670</v>
      </c>
      <c r="K45" s="86">
        <v>11</v>
      </c>
      <c r="L45" s="90">
        <f t="shared" si="0"/>
        <v>20</v>
      </c>
      <c r="M45" s="15">
        <f t="shared" si="1"/>
        <v>7020</v>
      </c>
      <c r="N45" s="16">
        <v>41</v>
      </c>
      <c r="O45" s="31">
        <f t="shared" si="7"/>
        <v>6.521739130434781</v>
      </c>
      <c r="P45" s="188">
        <f t="shared" si="2"/>
        <v>8.774999999999999</v>
      </c>
      <c r="Q45" s="31">
        <f t="shared" si="3"/>
        <v>4.499999999999999</v>
      </c>
      <c r="R45" s="32">
        <f t="shared" si="4"/>
        <v>5.849999999999999</v>
      </c>
      <c r="S45" s="164">
        <f t="shared" si="5"/>
        <v>8.774999999999999</v>
      </c>
      <c r="T45" s="167">
        <f t="shared" si="6"/>
        <v>75.63499999999999</v>
      </c>
    </row>
    <row r="46" spans="1:20" s="37" customFormat="1" ht="14.25">
      <c r="A46" s="113">
        <v>42</v>
      </c>
      <c r="B46" s="96" t="s">
        <v>61</v>
      </c>
      <c r="C46" s="136" t="s">
        <v>85</v>
      </c>
      <c r="D46" s="221"/>
      <c r="E46" s="229">
        <v>1.86</v>
      </c>
      <c r="F46" s="90" t="s">
        <v>149</v>
      </c>
      <c r="G46" s="15">
        <v>1170</v>
      </c>
      <c r="H46" s="86">
        <v>12</v>
      </c>
      <c r="I46" s="90" t="s">
        <v>108</v>
      </c>
      <c r="J46" s="15">
        <v>4290</v>
      </c>
      <c r="K46" s="86">
        <v>9</v>
      </c>
      <c r="L46" s="90">
        <f t="shared" si="0"/>
        <v>21</v>
      </c>
      <c r="M46" s="15">
        <f t="shared" si="1"/>
        <v>5460</v>
      </c>
      <c r="N46" s="16">
        <v>42</v>
      </c>
      <c r="O46" s="31">
        <f t="shared" si="7"/>
        <v>5.434782608695649</v>
      </c>
      <c r="P46" s="188">
        <f t="shared" si="2"/>
        <v>7.312499999999995</v>
      </c>
      <c r="Q46" s="31">
        <f t="shared" si="3"/>
        <v>3.7499999999999973</v>
      </c>
      <c r="R46" s="32">
        <f t="shared" si="4"/>
        <v>4.8749999999999964</v>
      </c>
      <c r="S46" s="164">
        <f t="shared" si="5"/>
        <v>7.312499999999995</v>
      </c>
      <c r="T46" s="167">
        <f t="shared" si="6"/>
        <v>9.172499999999994</v>
      </c>
    </row>
    <row r="47" spans="1:20" s="37" customFormat="1" ht="14.25">
      <c r="A47" s="113">
        <v>43</v>
      </c>
      <c r="B47" s="96" t="s">
        <v>60</v>
      </c>
      <c r="C47" s="136" t="s">
        <v>85</v>
      </c>
      <c r="D47" s="221"/>
      <c r="E47" s="229">
        <v>16.71</v>
      </c>
      <c r="F47" s="90" t="s">
        <v>144</v>
      </c>
      <c r="G47" s="15">
        <v>1060</v>
      </c>
      <c r="H47" s="86">
        <v>11</v>
      </c>
      <c r="I47" s="90" t="s">
        <v>96</v>
      </c>
      <c r="J47" s="15">
        <v>3920</v>
      </c>
      <c r="K47" s="86">
        <v>10</v>
      </c>
      <c r="L47" s="90">
        <f t="shared" si="0"/>
        <v>21</v>
      </c>
      <c r="M47" s="15">
        <f t="shared" si="1"/>
        <v>4980</v>
      </c>
      <c r="N47" s="16">
        <v>43</v>
      </c>
      <c r="O47" s="31">
        <f t="shared" si="7"/>
        <v>4.347826086956523</v>
      </c>
      <c r="P47" s="188">
        <f t="shared" si="2"/>
        <v>5.850000000000001</v>
      </c>
      <c r="Q47" s="31">
        <f t="shared" si="3"/>
        <v>3.000000000000001</v>
      </c>
      <c r="R47" s="32">
        <f t="shared" si="4"/>
        <v>3.9000000000000012</v>
      </c>
      <c r="S47" s="164">
        <f t="shared" si="5"/>
        <v>5.850000000000001</v>
      </c>
      <c r="T47" s="167">
        <f t="shared" si="6"/>
        <v>22.560000000000002</v>
      </c>
    </row>
    <row r="48" spans="1:20" ht="14.25">
      <c r="A48" s="113">
        <v>44</v>
      </c>
      <c r="B48" s="96" t="s">
        <v>77</v>
      </c>
      <c r="C48" s="136" t="s">
        <v>89</v>
      </c>
      <c r="D48" s="221" t="s">
        <v>188</v>
      </c>
      <c r="E48" s="229">
        <v>7.43</v>
      </c>
      <c r="F48" s="90" t="s">
        <v>145</v>
      </c>
      <c r="G48" s="15">
        <v>4340</v>
      </c>
      <c r="H48" s="86">
        <v>11</v>
      </c>
      <c r="I48" s="90" t="s">
        <v>112</v>
      </c>
      <c r="J48" s="15">
        <v>1530</v>
      </c>
      <c r="K48" s="86">
        <v>12</v>
      </c>
      <c r="L48" s="90">
        <f t="shared" si="0"/>
        <v>23</v>
      </c>
      <c r="M48" s="15">
        <f t="shared" si="1"/>
        <v>5870</v>
      </c>
      <c r="N48" s="16">
        <v>44</v>
      </c>
      <c r="O48" s="31">
        <f t="shared" si="7"/>
        <v>3.2608695652173907</v>
      </c>
      <c r="P48" s="188">
        <f t="shared" si="2"/>
        <v>4.387499999999999</v>
      </c>
      <c r="Q48" s="31">
        <f t="shared" si="3"/>
        <v>2.2499999999999996</v>
      </c>
      <c r="R48" s="32">
        <f t="shared" si="4"/>
        <v>2.9249999999999994</v>
      </c>
      <c r="S48" s="164">
        <f t="shared" si="5"/>
        <v>4.387499999999999</v>
      </c>
      <c r="T48" s="167">
        <f t="shared" si="6"/>
        <v>11.817499999999999</v>
      </c>
    </row>
    <row r="49" spans="1:20" ht="14.25">
      <c r="A49" s="113">
        <v>45</v>
      </c>
      <c r="B49" s="96" t="s">
        <v>161</v>
      </c>
      <c r="C49" s="136" t="s">
        <v>83</v>
      </c>
      <c r="D49" s="221"/>
      <c r="E49" s="229">
        <v>0</v>
      </c>
      <c r="F49" s="90" t="s">
        <v>116</v>
      </c>
      <c r="G49" s="15">
        <v>2970</v>
      </c>
      <c r="H49" s="86">
        <v>12</v>
      </c>
      <c r="I49" s="90" t="s">
        <v>147</v>
      </c>
      <c r="J49" s="15">
        <v>1350</v>
      </c>
      <c r="K49" s="86">
        <v>11</v>
      </c>
      <c r="L49" s="90">
        <f t="shared" si="0"/>
        <v>23</v>
      </c>
      <c r="M49" s="15">
        <f t="shared" si="1"/>
        <v>4320</v>
      </c>
      <c r="N49" s="16">
        <v>45</v>
      </c>
      <c r="O49" s="31">
        <f t="shared" si="7"/>
        <v>2.173913043478258</v>
      </c>
      <c r="P49" s="188">
        <f t="shared" si="2"/>
        <v>2.9249999999999963</v>
      </c>
      <c r="Q49" s="31">
        <f t="shared" si="3"/>
        <v>1.499999999999998</v>
      </c>
      <c r="R49" s="32">
        <f t="shared" si="4"/>
        <v>1.9499999999999975</v>
      </c>
      <c r="S49" s="164">
        <f t="shared" si="5"/>
        <v>2.9249999999999963</v>
      </c>
      <c r="T49" s="167">
        <f t="shared" si="6"/>
        <v>2.9249999999999963</v>
      </c>
    </row>
    <row r="50" spans="1:20" ht="14.25">
      <c r="A50" s="113">
        <v>46</v>
      </c>
      <c r="B50" s="96" t="s">
        <v>44</v>
      </c>
      <c r="C50" s="136" t="s">
        <v>82</v>
      </c>
      <c r="D50" s="221" t="s">
        <v>155</v>
      </c>
      <c r="E50" s="229">
        <v>128.7</v>
      </c>
      <c r="F50" s="90" t="s">
        <v>138</v>
      </c>
      <c r="G50" s="15">
        <v>1500</v>
      </c>
      <c r="H50" s="86">
        <v>10</v>
      </c>
      <c r="I50" s="90" t="s">
        <v>116</v>
      </c>
      <c r="J50" s="15">
        <v>0</v>
      </c>
      <c r="K50" s="86">
        <v>13</v>
      </c>
      <c r="L50" s="90">
        <f t="shared" si="0"/>
        <v>23</v>
      </c>
      <c r="M50" s="15">
        <f t="shared" si="1"/>
        <v>1500</v>
      </c>
      <c r="N50" s="16">
        <v>46</v>
      </c>
      <c r="O50" s="31">
        <f t="shared" si="7"/>
        <v>1.0869565217391326</v>
      </c>
      <c r="P50" s="188">
        <f t="shared" si="2"/>
        <v>1.4625000000000028</v>
      </c>
      <c r="Q50" s="31">
        <f t="shared" si="3"/>
        <v>0.7500000000000014</v>
      </c>
      <c r="R50" s="32">
        <f t="shared" si="4"/>
        <v>0.9750000000000019</v>
      </c>
      <c r="S50" s="164">
        <f t="shared" si="5"/>
        <v>1.4625000000000028</v>
      </c>
      <c r="T50" s="167">
        <f t="shared" si="6"/>
        <v>130.1625</v>
      </c>
    </row>
    <row r="51" spans="1:20" ht="15" thickBot="1">
      <c r="A51" s="118">
        <v>47</v>
      </c>
      <c r="B51" s="119" t="s">
        <v>62</v>
      </c>
      <c r="C51" s="137" t="s">
        <v>85</v>
      </c>
      <c r="D51" s="224"/>
      <c r="E51" s="230">
        <v>9.29</v>
      </c>
      <c r="F51" s="92" t="s">
        <v>136</v>
      </c>
      <c r="G51" s="87">
        <v>2540</v>
      </c>
      <c r="H51" s="88">
        <v>12</v>
      </c>
      <c r="I51" s="92" t="s">
        <v>149</v>
      </c>
      <c r="J51" s="87">
        <v>1060</v>
      </c>
      <c r="K51" s="88">
        <v>12</v>
      </c>
      <c r="L51" s="92">
        <f t="shared" si="0"/>
        <v>24</v>
      </c>
      <c r="M51" s="87">
        <f t="shared" si="1"/>
        <v>3600</v>
      </c>
      <c r="N51" s="55">
        <v>47</v>
      </c>
      <c r="O51" s="54">
        <f t="shared" si="7"/>
        <v>0</v>
      </c>
      <c r="P51" s="189">
        <f t="shared" si="2"/>
        <v>0</v>
      </c>
      <c r="Q51" s="54">
        <f t="shared" si="3"/>
        <v>0</v>
      </c>
      <c r="R51" s="54">
        <f t="shared" si="4"/>
        <v>0</v>
      </c>
      <c r="S51" s="165">
        <f t="shared" si="5"/>
        <v>0</v>
      </c>
      <c r="T51" s="166">
        <f t="shared" si="6"/>
        <v>9.29</v>
      </c>
    </row>
    <row r="52" spans="1:19" ht="15.75" thickBot="1">
      <c r="A52" s="25"/>
      <c r="B52" s="25"/>
      <c r="C52" s="26"/>
      <c r="D52" s="139"/>
      <c r="F52" s="298" t="s">
        <v>213</v>
      </c>
      <c r="G52" s="297">
        <f>SUM(G5:G51)</f>
        <v>192740</v>
      </c>
      <c r="H52" s="18"/>
      <c r="I52" s="298" t="s">
        <v>213</v>
      </c>
      <c r="J52" s="297">
        <f>SUM(J5:J51)</f>
        <v>176120</v>
      </c>
      <c r="K52" s="20"/>
      <c r="L52" s="298" t="s">
        <v>220</v>
      </c>
      <c r="M52" s="297">
        <f>SUM(M5:M51)</f>
        <v>368860</v>
      </c>
      <c r="N52" s="23"/>
      <c r="O52" s="33"/>
      <c r="P52" s="38"/>
      <c r="Q52" s="33"/>
      <c r="R52" s="33"/>
      <c r="S52" s="33"/>
    </row>
    <row r="53" spans="1:19" ht="15">
      <c r="A53" s="25"/>
      <c r="B53" s="25"/>
      <c r="C53" s="26"/>
      <c r="D53" s="139"/>
      <c r="F53" s="26"/>
      <c r="G53" s="26"/>
      <c r="H53" s="26"/>
      <c r="I53" s="26"/>
      <c r="J53" s="26"/>
      <c r="K53" s="26"/>
      <c r="L53" s="26"/>
      <c r="M53" s="26"/>
      <c r="N53" s="23"/>
      <c r="O53" s="33"/>
      <c r="P53" s="38"/>
      <c r="Q53" s="33"/>
      <c r="R53" s="33"/>
      <c r="S53" s="33"/>
    </row>
    <row r="54" spans="1:19" ht="15">
      <c r="A54" s="25"/>
      <c r="B54" s="25"/>
      <c r="C54" s="26"/>
      <c r="D54" s="139"/>
      <c r="F54" s="26"/>
      <c r="G54" s="26"/>
      <c r="H54" s="26"/>
      <c r="I54" s="26"/>
      <c r="J54" s="26"/>
      <c r="K54" s="26"/>
      <c r="L54" s="26"/>
      <c r="M54" s="26"/>
      <c r="N54" s="23"/>
      <c r="O54" s="33"/>
      <c r="P54" s="38"/>
      <c r="Q54" s="33"/>
      <c r="R54" s="33"/>
      <c r="S54" s="33"/>
    </row>
    <row r="55" spans="1:19" s="37" customFormat="1" ht="15">
      <c r="A55" s="25"/>
      <c r="B55" s="25"/>
      <c r="C55" s="26"/>
      <c r="D55" s="139"/>
      <c r="E55" s="73"/>
      <c r="F55" s="26"/>
      <c r="G55" s="26"/>
      <c r="H55" s="26"/>
      <c r="I55" s="26"/>
      <c r="J55" s="26"/>
      <c r="K55" s="26"/>
      <c r="L55" s="26"/>
      <c r="M55" s="26"/>
      <c r="N55" s="23"/>
      <c r="O55" s="33"/>
      <c r="P55" s="38"/>
      <c r="Q55" s="33"/>
      <c r="R55" s="33"/>
      <c r="S55" s="33"/>
    </row>
    <row r="56" spans="1:19" ht="15">
      <c r="A56" s="25"/>
      <c r="B56" s="25"/>
      <c r="C56" s="26"/>
      <c r="D56" s="139"/>
      <c r="F56" s="26"/>
      <c r="G56" s="26"/>
      <c r="H56" s="26"/>
      <c r="I56" s="26"/>
      <c r="J56" s="26"/>
      <c r="K56" s="26"/>
      <c r="L56" s="26"/>
      <c r="M56" s="26"/>
      <c r="N56" s="23"/>
      <c r="O56" s="33"/>
      <c r="P56" s="38"/>
      <c r="Q56" s="33"/>
      <c r="R56" s="33"/>
      <c r="S56" s="33"/>
    </row>
    <row r="57" spans="1:19" ht="15">
      <c r="A57" s="25"/>
      <c r="B57" s="25"/>
      <c r="C57" s="26"/>
      <c r="D57" s="139"/>
      <c r="F57" s="26"/>
      <c r="G57" s="26"/>
      <c r="H57" s="26"/>
      <c r="I57" s="26"/>
      <c r="J57" s="26"/>
      <c r="K57" s="26"/>
      <c r="L57" s="26"/>
      <c r="M57" s="26"/>
      <c r="N57" s="23"/>
      <c r="O57" s="33"/>
      <c r="P57" s="38"/>
      <c r="Q57" s="33"/>
      <c r="R57" s="33"/>
      <c r="S57" s="33"/>
    </row>
    <row r="58" spans="1:19" s="37" customFormat="1" ht="15">
      <c r="A58" s="25"/>
      <c r="B58" s="25"/>
      <c r="C58" s="26"/>
      <c r="D58" s="139"/>
      <c r="E58" s="73"/>
      <c r="F58" s="26"/>
      <c r="G58" s="26"/>
      <c r="H58" s="26"/>
      <c r="I58" s="26"/>
      <c r="J58" s="26"/>
      <c r="K58" s="26"/>
      <c r="L58" s="26"/>
      <c r="M58" s="26"/>
      <c r="N58" s="23"/>
      <c r="O58" s="33"/>
      <c r="P58" s="38"/>
      <c r="Q58" s="33"/>
      <c r="R58" s="33"/>
      <c r="S58" s="33"/>
    </row>
    <row r="59" spans="1:19" ht="15">
      <c r="A59" s="25"/>
      <c r="B59" s="25"/>
      <c r="C59" s="26"/>
      <c r="D59" s="139"/>
      <c r="F59" s="26"/>
      <c r="G59" s="26"/>
      <c r="H59" s="26"/>
      <c r="I59" s="26"/>
      <c r="J59" s="26"/>
      <c r="K59" s="26"/>
      <c r="L59" s="26"/>
      <c r="M59" s="26"/>
      <c r="N59" s="23"/>
      <c r="O59" s="33"/>
      <c r="P59" s="38"/>
      <c r="Q59" s="33"/>
      <c r="R59" s="33"/>
      <c r="S59" s="33"/>
    </row>
    <row r="60" spans="1:19" ht="15">
      <c r="A60" s="25"/>
      <c r="B60" s="25"/>
      <c r="C60" s="26"/>
      <c r="D60" s="139"/>
      <c r="F60" s="26"/>
      <c r="G60" s="26"/>
      <c r="H60" s="26"/>
      <c r="I60" s="26"/>
      <c r="J60" s="26"/>
      <c r="K60" s="26"/>
      <c r="L60" s="26"/>
      <c r="M60" s="26"/>
      <c r="N60" s="23"/>
      <c r="O60" s="33"/>
      <c r="P60" s="38"/>
      <c r="Q60" s="33"/>
      <c r="R60" s="33"/>
      <c r="S60" s="33"/>
    </row>
    <row r="61" spans="1:19" ht="15">
      <c r="A61" s="25"/>
      <c r="B61" s="25"/>
      <c r="C61" s="26"/>
      <c r="D61" s="139"/>
      <c r="F61" s="26"/>
      <c r="G61" s="26"/>
      <c r="H61" s="26"/>
      <c r="I61" s="26"/>
      <c r="J61" s="26"/>
      <c r="K61" s="26"/>
      <c r="L61" s="26"/>
      <c r="M61" s="26"/>
      <c r="N61" s="23"/>
      <c r="O61" s="33"/>
      <c r="P61" s="38"/>
      <c r="Q61" s="33"/>
      <c r="R61" s="33"/>
      <c r="S61" s="33"/>
    </row>
    <row r="62" spans="1:19" ht="15">
      <c r="A62" s="25"/>
      <c r="B62" s="25"/>
      <c r="C62" s="26"/>
      <c r="D62" s="139"/>
      <c r="F62" s="26"/>
      <c r="G62" s="26"/>
      <c r="H62" s="26"/>
      <c r="I62" s="26"/>
      <c r="J62" s="26"/>
      <c r="K62" s="26"/>
      <c r="L62" s="26"/>
      <c r="M62" s="26"/>
      <c r="N62" s="23"/>
      <c r="O62" s="33"/>
      <c r="P62" s="38"/>
      <c r="Q62" s="33"/>
      <c r="R62" s="33"/>
      <c r="S62" s="33"/>
    </row>
    <row r="63" spans="1:19" ht="15">
      <c r="A63" s="25"/>
      <c r="B63" s="25"/>
      <c r="C63" s="26"/>
      <c r="D63" s="139"/>
      <c r="F63" s="26"/>
      <c r="G63" s="26"/>
      <c r="H63" s="26"/>
      <c r="I63" s="26"/>
      <c r="J63" s="26"/>
      <c r="K63" s="26"/>
      <c r="L63" s="26"/>
      <c r="M63" s="26"/>
      <c r="N63" s="23"/>
      <c r="O63" s="33"/>
      <c r="P63" s="38"/>
      <c r="Q63" s="33"/>
      <c r="R63" s="33"/>
      <c r="S63" s="33"/>
    </row>
    <row r="64" spans="1:19" ht="15">
      <c r="A64" s="25"/>
      <c r="B64" s="25"/>
      <c r="C64" s="26"/>
      <c r="D64" s="139"/>
      <c r="F64" s="26"/>
      <c r="G64" s="26"/>
      <c r="H64" s="26"/>
      <c r="I64" s="26"/>
      <c r="J64" s="26"/>
      <c r="K64" s="26"/>
      <c r="L64" s="26"/>
      <c r="M64" s="26"/>
      <c r="N64" s="23"/>
      <c r="O64" s="33"/>
      <c r="P64" s="38"/>
      <c r="Q64" s="33"/>
      <c r="R64" s="33"/>
      <c r="S64" s="33"/>
    </row>
    <row r="65" spans="1:19" ht="15">
      <c r="A65" s="25"/>
      <c r="B65" s="25"/>
      <c r="C65" s="26"/>
      <c r="D65" s="139"/>
      <c r="F65" s="26"/>
      <c r="G65" s="26"/>
      <c r="H65" s="26"/>
      <c r="I65" s="26"/>
      <c r="J65" s="26"/>
      <c r="K65" s="26"/>
      <c r="L65" s="26"/>
      <c r="M65" s="26"/>
      <c r="N65" s="23"/>
      <c r="O65" s="33"/>
      <c r="P65" s="38"/>
      <c r="Q65" s="33"/>
      <c r="R65" s="33"/>
      <c r="S65" s="33"/>
    </row>
    <row r="66" spans="1:19" ht="15">
      <c r="A66" s="25"/>
      <c r="B66" s="25"/>
      <c r="C66" s="26"/>
      <c r="D66" s="139"/>
      <c r="F66" s="26"/>
      <c r="G66" s="26"/>
      <c r="H66" s="26"/>
      <c r="I66" s="26"/>
      <c r="J66" s="26"/>
      <c r="K66" s="26"/>
      <c r="L66" s="26"/>
      <c r="M66" s="26"/>
      <c r="N66" s="23"/>
      <c r="O66" s="33"/>
      <c r="P66" s="38"/>
      <c r="Q66" s="33"/>
      <c r="R66" s="33"/>
      <c r="S66" s="33"/>
    </row>
    <row r="67" spans="1:19" ht="15">
      <c r="A67" s="25"/>
      <c r="B67" s="25"/>
      <c r="C67" s="26"/>
      <c r="D67" s="139"/>
      <c r="F67" s="26"/>
      <c r="G67" s="26"/>
      <c r="H67" s="26"/>
      <c r="I67" s="26"/>
      <c r="J67" s="26"/>
      <c r="K67" s="26"/>
      <c r="L67" s="26"/>
      <c r="M67" s="26"/>
      <c r="N67" s="23"/>
      <c r="O67" s="33"/>
      <c r="P67" s="38"/>
      <c r="Q67" s="33"/>
      <c r="R67" s="33"/>
      <c r="S67" s="33"/>
    </row>
    <row r="68" spans="1:19" ht="15">
      <c r="A68" s="25"/>
      <c r="B68" s="25"/>
      <c r="C68" s="26"/>
      <c r="D68" s="139"/>
      <c r="F68" s="26"/>
      <c r="G68" s="26"/>
      <c r="H68" s="26"/>
      <c r="I68" s="26"/>
      <c r="J68" s="26"/>
      <c r="K68" s="26"/>
      <c r="L68" s="26"/>
      <c r="M68" s="26"/>
      <c r="N68" s="23"/>
      <c r="O68" s="33"/>
      <c r="P68" s="38"/>
      <c r="Q68" s="33"/>
      <c r="R68" s="33"/>
      <c r="S68" s="33"/>
    </row>
    <row r="69" spans="1:19" ht="15">
      <c r="A69" s="25"/>
      <c r="B69" s="25"/>
      <c r="C69" s="26"/>
      <c r="D69" s="139"/>
      <c r="F69" s="26"/>
      <c r="G69" s="26"/>
      <c r="H69" s="26"/>
      <c r="I69" s="26"/>
      <c r="J69" s="26"/>
      <c r="K69" s="26"/>
      <c r="L69" s="26"/>
      <c r="M69" s="26"/>
      <c r="N69" s="23"/>
      <c r="O69" s="33"/>
      <c r="P69" s="38"/>
      <c r="Q69" s="33"/>
      <c r="R69" s="33"/>
      <c r="S69" s="33"/>
    </row>
    <row r="70" spans="1:19" ht="15">
      <c r="A70" s="25"/>
      <c r="B70" s="25"/>
      <c r="C70" s="26"/>
      <c r="D70" s="139"/>
      <c r="F70" s="26"/>
      <c r="G70" s="26"/>
      <c r="H70" s="26"/>
      <c r="I70" s="26"/>
      <c r="J70" s="26"/>
      <c r="K70" s="26"/>
      <c r="L70" s="26"/>
      <c r="M70" s="26"/>
      <c r="N70" s="23"/>
      <c r="O70" s="33"/>
      <c r="P70" s="38"/>
      <c r="Q70" s="33"/>
      <c r="R70" s="33"/>
      <c r="S70" s="33"/>
    </row>
    <row r="71" spans="1:19" ht="15">
      <c r="A71" s="25"/>
      <c r="B71" s="25"/>
      <c r="C71" s="26"/>
      <c r="D71" s="139"/>
      <c r="F71" s="26"/>
      <c r="G71" s="26"/>
      <c r="H71" s="26"/>
      <c r="I71" s="26"/>
      <c r="J71" s="26"/>
      <c r="K71" s="26"/>
      <c r="L71" s="26"/>
      <c r="M71" s="26"/>
      <c r="N71" s="23"/>
      <c r="O71" s="33"/>
      <c r="P71" s="38"/>
      <c r="Q71" s="33"/>
      <c r="R71" s="33"/>
      <c r="S71" s="33"/>
    </row>
    <row r="72" spans="1:19" ht="15">
      <c r="A72" s="25"/>
      <c r="B72" s="25"/>
      <c r="C72" s="26"/>
      <c r="D72" s="139"/>
      <c r="F72" s="26"/>
      <c r="G72" s="26"/>
      <c r="H72" s="26"/>
      <c r="I72" s="26"/>
      <c r="J72" s="26"/>
      <c r="K72" s="26"/>
      <c r="L72" s="26"/>
      <c r="M72" s="26"/>
      <c r="N72" s="23"/>
      <c r="O72" s="33"/>
      <c r="P72" s="38"/>
      <c r="Q72" s="33"/>
      <c r="R72" s="33"/>
      <c r="S72" s="33"/>
    </row>
    <row r="73" spans="1:3" ht="14.25">
      <c r="A73" s="25"/>
      <c r="B73" s="25"/>
      <c r="C73" s="26"/>
    </row>
    <row r="74" spans="1:3" ht="14.25">
      <c r="A74" s="25"/>
      <c r="B74" s="25"/>
      <c r="C74" s="26"/>
    </row>
    <row r="75" spans="1:3" ht="14.25">
      <c r="A75" s="25"/>
      <c r="B75" s="25"/>
      <c r="C75" s="26"/>
    </row>
    <row r="76" spans="1:3" ht="14.25">
      <c r="A76" s="25"/>
      <c r="B76" s="25"/>
      <c r="C76" s="26"/>
    </row>
  </sheetData>
  <mergeCells count="2">
    <mergeCell ref="F3:H3"/>
    <mergeCell ref="I3:K3"/>
  </mergeCells>
  <printOptions/>
  <pageMargins left="0.75" right="0.75" top="1" bottom="1" header="0.5" footer="0.5"/>
  <pageSetup horizontalDpi="600" verticalDpi="600" orientation="portrait" paperSize="9" r:id="rId1"/>
  <ignoredErrors>
    <ignoredError sqref="O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6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3.375" style="2" customWidth="1"/>
    <col min="2" max="2" width="25.75390625" style="34" customWidth="1"/>
    <col min="3" max="3" width="19.75390625" style="131" customWidth="1"/>
    <col min="4" max="4" width="13.75390625" style="35" customWidth="1"/>
    <col min="5" max="5" width="7.75390625" style="131" customWidth="1"/>
    <col min="6" max="6" width="6.75390625" style="2" customWidth="1"/>
    <col min="7" max="7" width="7.75390625" style="2" customWidth="1"/>
    <col min="8" max="9" width="6.75390625" style="2" customWidth="1"/>
    <col min="10" max="10" width="7.75390625" style="2" customWidth="1"/>
    <col min="11" max="12" width="6.75390625" style="2" customWidth="1"/>
    <col min="13" max="15" width="7.75390625" style="2" customWidth="1"/>
    <col min="16" max="16" width="9.75390625" style="34" customWidth="1"/>
    <col min="17" max="17" width="8.75390625" style="2" customWidth="1"/>
    <col min="18" max="19" width="7.75390625" style="2" customWidth="1"/>
    <col min="20" max="16384" width="9.125" style="34" customWidth="1"/>
  </cols>
  <sheetData>
    <row r="1" spans="2:17" ht="18.75">
      <c r="B1" s="123" t="s">
        <v>178</v>
      </c>
      <c r="M1" s="175" t="s">
        <v>179</v>
      </c>
      <c r="N1" s="125" t="s">
        <v>5</v>
      </c>
      <c r="O1" s="140">
        <v>20</v>
      </c>
      <c r="P1" s="126" t="s">
        <v>7</v>
      </c>
      <c r="Q1" s="127">
        <f>O2/O1</f>
        <v>0</v>
      </c>
    </row>
    <row r="2" spans="2:17" ht="16.5" thickBot="1">
      <c r="B2" s="124"/>
      <c r="N2" s="128" t="s">
        <v>6</v>
      </c>
      <c r="O2" s="143">
        <f>SUM(E5:E24)</f>
        <v>0</v>
      </c>
      <c r="P2" s="129" t="s">
        <v>8</v>
      </c>
      <c r="Q2" s="130">
        <v>64</v>
      </c>
    </row>
    <row r="3" spans="5:18" ht="15" thickBot="1">
      <c r="E3" s="157"/>
      <c r="F3" s="311" t="s">
        <v>11</v>
      </c>
      <c r="G3" s="312"/>
      <c r="H3" s="313"/>
      <c r="I3" s="311" t="s">
        <v>12</v>
      </c>
      <c r="J3" s="312"/>
      <c r="K3" s="313"/>
      <c r="M3" s="17"/>
      <c r="N3" s="175" t="s">
        <v>175</v>
      </c>
      <c r="O3" s="17" t="s">
        <v>5</v>
      </c>
      <c r="P3" s="176">
        <f>SUM(P5:P24)</f>
        <v>0</v>
      </c>
      <c r="Q3" s="17"/>
      <c r="R3" s="17"/>
    </row>
    <row r="4" spans="1:20" ht="39.75" thickBot="1">
      <c r="A4" s="156"/>
      <c r="B4" s="120" t="s">
        <v>0</v>
      </c>
      <c r="C4" s="150" t="s">
        <v>164</v>
      </c>
      <c r="D4" s="150" t="s">
        <v>165</v>
      </c>
      <c r="E4" s="199" t="s">
        <v>173</v>
      </c>
      <c r="F4" s="103" t="s">
        <v>3</v>
      </c>
      <c r="G4" s="104" t="s">
        <v>9</v>
      </c>
      <c r="H4" s="105" t="s">
        <v>10</v>
      </c>
      <c r="I4" s="103" t="s">
        <v>3</v>
      </c>
      <c r="J4" s="104" t="s">
        <v>9</v>
      </c>
      <c r="K4" s="105" t="s">
        <v>10</v>
      </c>
      <c r="L4" s="106" t="s">
        <v>2</v>
      </c>
      <c r="M4" s="106" t="s">
        <v>13</v>
      </c>
      <c r="N4" s="104" t="s">
        <v>1</v>
      </c>
      <c r="O4" s="107" t="s">
        <v>171</v>
      </c>
      <c r="P4" s="177" t="s">
        <v>4</v>
      </c>
      <c r="Q4" s="107" t="s">
        <v>154</v>
      </c>
      <c r="R4" s="107" t="s">
        <v>172</v>
      </c>
      <c r="S4" s="159" t="s">
        <v>168</v>
      </c>
      <c r="T4" s="153" t="s">
        <v>174</v>
      </c>
    </row>
    <row r="5" spans="1:20" s="37" customFormat="1" ht="15">
      <c r="A5" s="155">
        <v>1</v>
      </c>
      <c r="B5" s="141"/>
      <c r="C5" s="132"/>
      <c r="D5" s="101"/>
      <c r="E5" s="190"/>
      <c r="F5" s="99"/>
      <c r="G5" s="97"/>
      <c r="H5" s="98"/>
      <c r="I5" s="99"/>
      <c r="J5" s="97"/>
      <c r="K5" s="98"/>
      <c r="L5" s="100"/>
      <c r="M5" s="97"/>
      <c r="N5" s="101"/>
      <c r="O5" s="102"/>
      <c r="P5" s="178"/>
      <c r="Q5" s="102"/>
      <c r="R5" s="102"/>
      <c r="S5" s="160"/>
      <c r="T5" s="173"/>
    </row>
    <row r="6" spans="1:20" s="37" customFormat="1" ht="15">
      <c r="A6" s="154">
        <v>2</v>
      </c>
      <c r="B6" s="5"/>
      <c r="C6" s="133"/>
      <c r="D6" s="7"/>
      <c r="E6" s="190"/>
      <c r="F6" s="89"/>
      <c r="G6" s="6"/>
      <c r="H6" s="81"/>
      <c r="I6" s="89"/>
      <c r="J6" s="6"/>
      <c r="K6" s="81"/>
      <c r="L6" s="76"/>
      <c r="M6" s="6"/>
      <c r="N6" s="7"/>
      <c r="O6" s="27"/>
      <c r="P6" s="179"/>
      <c r="Q6" s="27"/>
      <c r="R6" s="27"/>
      <c r="S6" s="160"/>
      <c r="T6" s="174"/>
    </row>
    <row r="7" spans="1:20" s="37" customFormat="1" ht="15">
      <c r="A7" s="154">
        <v>3</v>
      </c>
      <c r="B7" s="5"/>
      <c r="C7" s="133"/>
      <c r="D7" s="7"/>
      <c r="E7" s="190"/>
      <c r="F7" s="89"/>
      <c r="G7" s="6"/>
      <c r="H7" s="81"/>
      <c r="I7" s="89"/>
      <c r="J7" s="6"/>
      <c r="K7" s="81"/>
      <c r="L7" s="76"/>
      <c r="M7" s="6"/>
      <c r="N7" s="7"/>
      <c r="O7" s="27"/>
      <c r="P7" s="179"/>
      <c r="Q7" s="27"/>
      <c r="R7" s="27"/>
      <c r="S7" s="160"/>
      <c r="T7" s="174"/>
    </row>
    <row r="8" spans="1:20" ht="14.25">
      <c r="A8" s="10">
        <v>4</v>
      </c>
      <c r="B8" s="8"/>
      <c r="C8" s="134"/>
      <c r="D8" s="10"/>
      <c r="E8" s="191"/>
      <c r="F8" s="82"/>
      <c r="G8" s="9"/>
      <c r="H8" s="83"/>
      <c r="I8" s="82"/>
      <c r="J8" s="9"/>
      <c r="K8" s="83"/>
      <c r="L8" s="77"/>
      <c r="M8" s="9"/>
      <c r="N8" s="10"/>
      <c r="O8" s="28"/>
      <c r="P8" s="180"/>
      <c r="Q8" s="28"/>
      <c r="R8" s="28"/>
      <c r="S8" s="161"/>
      <c r="T8" s="114"/>
    </row>
    <row r="9" spans="1:20" ht="14.25">
      <c r="A9" s="10">
        <v>5</v>
      </c>
      <c r="B9" s="8"/>
      <c r="C9" s="134"/>
      <c r="D9" s="10"/>
      <c r="E9" s="191"/>
      <c r="F9" s="82"/>
      <c r="G9" s="9"/>
      <c r="H9" s="83"/>
      <c r="I9" s="82"/>
      <c r="J9" s="9"/>
      <c r="K9" s="83"/>
      <c r="L9" s="77"/>
      <c r="M9" s="9"/>
      <c r="N9" s="10"/>
      <c r="O9" s="28"/>
      <c r="P9" s="180"/>
      <c r="Q9" s="28"/>
      <c r="R9" s="28"/>
      <c r="S9" s="161"/>
      <c r="T9" s="114"/>
    </row>
    <row r="10" spans="1:20" s="37" customFormat="1" ht="14.25">
      <c r="A10" s="10">
        <v>6</v>
      </c>
      <c r="B10" s="8"/>
      <c r="C10" s="134"/>
      <c r="D10" s="10"/>
      <c r="E10" s="191"/>
      <c r="F10" s="82"/>
      <c r="G10" s="9"/>
      <c r="H10" s="83"/>
      <c r="I10" s="82"/>
      <c r="J10" s="9"/>
      <c r="K10" s="83"/>
      <c r="L10" s="77"/>
      <c r="M10" s="9"/>
      <c r="N10" s="10"/>
      <c r="O10" s="28"/>
      <c r="P10" s="180"/>
      <c r="Q10" s="28"/>
      <c r="R10" s="28"/>
      <c r="S10" s="161"/>
      <c r="T10" s="114"/>
    </row>
    <row r="11" spans="1:20" ht="14.25">
      <c r="A11" s="10">
        <v>7</v>
      </c>
      <c r="B11" s="8"/>
      <c r="C11" s="134"/>
      <c r="D11" s="10"/>
      <c r="E11" s="191"/>
      <c r="F11" s="82"/>
      <c r="G11" s="9"/>
      <c r="H11" s="83"/>
      <c r="I11" s="82"/>
      <c r="J11" s="9"/>
      <c r="K11" s="83"/>
      <c r="L11" s="77"/>
      <c r="M11" s="9"/>
      <c r="N11" s="10"/>
      <c r="O11" s="28"/>
      <c r="P11" s="180"/>
      <c r="Q11" s="28"/>
      <c r="R11" s="28"/>
      <c r="S11" s="161"/>
      <c r="T11" s="114"/>
    </row>
    <row r="12" spans="1:20" ht="14.25">
      <c r="A12" s="10">
        <v>8</v>
      </c>
      <c r="B12" s="8"/>
      <c r="C12" s="134"/>
      <c r="D12" s="10"/>
      <c r="E12" s="191"/>
      <c r="F12" s="82"/>
      <c r="G12" s="9"/>
      <c r="H12" s="83"/>
      <c r="I12" s="82"/>
      <c r="J12" s="9"/>
      <c r="K12" s="83"/>
      <c r="L12" s="77"/>
      <c r="M12" s="9"/>
      <c r="N12" s="10"/>
      <c r="O12" s="28"/>
      <c r="P12" s="180"/>
      <c r="Q12" s="28"/>
      <c r="R12" s="28"/>
      <c r="S12" s="161"/>
      <c r="T12" s="114"/>
    </row>
    <row r="13" spans="1:20" ht="14.25">
      <c r="A13" s="10">
        <v>9</v>
      </c>
      <c r="B13" s="8"/>
      <c r="C13" s="134"/>
      <c r="D13" s="10"/>
      <c r="E13" s="191"/>
      <c r="F13" s="82"/>
      <c r="G13" s="9"/>
      <c r="H13" s="83"/>
      <c r="I13" s="82"/>
      <c r="J13" s="9"/>
      <c r="K13" s="83"/>
      <c r="L13" s="77"/>
      <c r="M13" s="9"/>
      <c r="N13" s="10"/>
      <c r="O13" s="28"/>
      <c r="P13" s="180"/>
      <c r="Q13" s="28"/>
      <c r="R13" s="28"/>
      <c r="S13" s="161"/>
      <c r="T13" s="114"/>
    </row>
    <row r="14" spans="1:20" ht="14.25">
      <c r="A14" s="10">
        <v>10</v>
      </c>
      <c r="B14" s="8"/>
      <c r="C14" s="134"/>
      <c r="D14" s="10"/>
      <c r="E14" s="191"/>
      <c r="F14" s="82"/>
      <c r="G14" s="9"/>
      <c r="H14" s="83"/>
      <c r="I14" s="82"/>
      <c r="J14" s="9"/>
      <c r="K14" s="83"/>
      <c r="L14" s="77"/>
      <c r="M14" s="9"/>
      <c r="N14" s="10"/>
      <c r="O14" s="28"/>
      <c r="P14" s="180"/>
      <c r="Q14" s="28"/>
      <c r="R14" s="28"/>
      <c r="S14" s="161"/>
      <c r="T14" s="114"/>
    </row>
    <row r="15" spans="1:20" ht="14.25">
      <c r="A15" s="13">
        <v>11</v>
      </c>
      <c r="B15" s="12"/>
      <c r="C15" s="135"/>
      <c r="D15" s="13"/>
      <c r="E15" s="192"/>
      <c r="F15" s="84"/>
      <c r="G15" s="1"/>
      <c r="H15" s="85"/>
      <c r="I15" s="84"/>
      <c r="J15" s="1"/>
      <c r="K15" s="85"/>
      <c r="L15" s="78"/>
      <c r="M15" s="1"/>
      <c r="N15" s="13"/>
      <c r="O15" s="29"/>
      <c r="P15" s="181"/>
      <c r="Q15" s="29"/>
      <c r="R15" s="29"/>
      <c r="S15" s="162"/>
      <c r="T15" s="115"/>
    </row>
    <row r="16" spans="1:20" ht="14.25">
      <c r="A16" s="13">
        <v>12</v>
      </c>
      <c r="B16" s="12"/>
      <c r="C16" s="135"/>
      <c r="D16" s="13"/>
      <c r="E16" s="192"/>
      <c r="F16" s="84"/>
      <c r="G16" s="1"/>
      <c r="H16" s="85"/>
      <c r="I16" s="84"/>
      <c r="J16" s="1"/>
      <c r="K16" s="85"/>
      <c r="L16" s="78"/>
      <c r="M16" s="1"/>
      <c r="N16" s="13"/>
      <c r="O16" s="29"/>
      <c r="P16" s="181"/>
      <c r="Q16" s="29"/>
      <c r="R16" s="29"/>
      <c r="S16" s="162"/>
      <c r="T16" s="115"/>
    </row>
    <row r="17" spans="1:20" ht="14.25">
      <c r="A17" s="13">
        <v>13</v>
      </c>
      <c r="B17" s="12"/>
      <c r="C17" s="135"/>
      <c r="D17" s="13"/>
      <c r="E17" s="192"/>
      <c r="F17" s="84"/>
      <c r="G17" s="1"/>
      <c r="H17" s="85"/>
      <c r="I17" s="84"/>
      <c r="J17" s="1"/>
      <c r="K17" s="85"/>
      <c r="L17" s="78"/>
      <c r="M17" s="1"/>
      <c r="N17" s="13"/>
      <c r="O17" s="29"/>
      <c r="P17" s="181"/>
      <c r="Q17" s="29"/>
      <c r="R17" s="29"/>
      <c r="S17" s="162"/>
      <c r="T17" s="115"/>
    </row>
    <row r="18" spans="1:20" ht="14.25">
      <c r="A18" s="13">
        <v>14</v>
      </c>
      <c r="B18" s="12"/>
      <c r="C18" s="135"/>
      <c r="D18" s="13"/>
      <c r="E18" s="192"/>
      <c r="F18" s="84"/>
      <c r="G18" s="1"/>
      <c r="H18" s="85"/>
      <c r="I18" s="84"/>
      <c r="J18" s="1"/>
      <c r="K18" s="85"/>
      <c r="L18" s="78"/>
      <c r="M18" s="1"/>
      <c r="N18" s="13"/>
      <c r="O18" s="29"/>
      <c r="P18" s="181"/>
      <c r="Q18" s="29"/>
      <c r="R18" s="29"/>
      <c r="S18" s="162"/>
      <c r="T18" s="115"/>
    </row>
    <row r="19" spans="1:20" ht="14.25">
      <c r="A19" s="13">
        <v>15</v>
      </c>
      <c r="B19" s="12"/>
      <c r="C19" s="135"/>
      <c r="D19" s="13"/>
      <c r="E19" s="192"/>
      <c r="F19" s="84"/>
      <c r="G19" s="1"/>
      <c r="H19" s="85"/>
      <c r="I19" s="84"/>
      <c r="J19" s="1"/>
      <c r="K19" s="85"/>
      <c r="L19" s="78"/>
      <c r="M19" s="1"/>
      <c r="N19" s="13"/>
      <c r="O19" s="30"/>
      <c r="P19" s="182"/>
      <c r="Q19" s="30"/>
      <c r="R19" s="30"/>
      <c r="S19" s="163"/>
      <c r="T19" s="115"/>
    </row>
    <row r="20" spans="1:20" s="37" customFormat="1" ht="14.25">
      <c r="A20" s="13">
        <v>16</v>
      </c>
      <c r="B20" s="12"/>
      <c r="C20" s="135"/>
      <c r="D20" s="13"/>
      <c r="E20" s="192"/>
      <c r="F20" s="84"/>
      <c r="G20" s="1"/>
      <c r="H20" s="85"/>
      <c r="I20" s="84"/>
      <c r="J20" s="1"/>
      <c r="K20" s="85"/>
      <c r="L20" s="78"/>
      <c r="M20" s="1"/>
      <c r="N20" s="13"/>
      <c r="O20" s="30"/>
      <c r="P20" s="182"/>
      <c r="Q20" s="30"/>
      <c r="R20" s="30"/>
      <c r="S20" s="163"/>
      <c r="T20" s="115"/>
    </row>
    <row r="21" spans="1:20" ht="14.25">
      <c r="A21" s="13">
        <v>17</v>
      </c>
      <c r="B21" s="12"/>
      <c r="C21" s="135"/>
      <c r="D21" s="13"/>
      <c r="E21" s="192"/>
      <c r="F21" s="84"/>
      <c r="G21" s="1"/>
      <c r="H21" s="85"/>
      <c r="I21" s="84"/>
      <c r="J21" s="1"/>
      <c r="K21" s="85"/>
      <c r="L21" s="78"/>
      <c r="M21" s="1"/>
      <c r="N21" s="13"/>
      <c r="O21" s="30"/>
      <c r="P21" s="182"/>
      <c r="Q21" s="30"/>
      <c r="R21" s="30"/>
      <c r="S21" s="163"/>
      <c r="T21" s="115"/>
    </row>
    <row r="22" spans="1:20" s="37" customFormat="1" ht="14.25">
      <c r="A22" s="13">
        <v>18</v>
      </c>
      <c r="B22" s="12"/>
      <c r="C22" s="135"/>
      <c r="D22" s="13"/>
      <c r="E22" s="192"/>
      <c r="F22" s="84"/>
      <c r="G22" s="1"/>
      <c r="H22" s="85"/>
      <c r="I22" s="84"/>
      <c r="J22" s="1"/>
      <c r="K22" s="85"/>
      <c r="L22" s="78"/>
      <c r="M22" s="1"/>
      <c r="N22" s="13"/>
      <c r="O22" s="30"/>
      <c r="P22" s="182"/>
      <c r="Q22" s="30"/>
      <c r="R22" s="30"/>
      <c r="S22" s="163"/>
      <c r="T22" s="115"/>
    </row>
    <row r="23" spans="1:20" ht="14.25">
      <c r="A23" s="13">
        <v>19</v>
      </c>
      <c r="B23" s="12"/>
      <c r="C23" s="135"/>
      <c r="D23" s="13"/>
      <c r="E23" s="192"/>
      <c r="F23" s="84"/>
      <c r="G23" s="1"/>
      <c r="H23" s="85"/>
      <c r="I23" s="84"/>
      <c r="J23" s="1"/>
      <c r="K23" s="85"/>
      <c r="L23" s="78"/>
      <c r="M23" s="1"/>
      <c r="N23" s="13"/>
      <c r="O23" s="30"/>
      <c r="P23" s="182"/>
      <c r="Q23" s="30"/>
      <c r="R23" s="30"/>
      <c r="S23" s="163"/>
      <c r="T23" s="115"/>
    </row>
    <row r="24" spans="1:20" ht="14.25">
      <c r="A24" s="13">
        <v>20</v>
      </c>
      <c r="B24" s="12"/>
      <c r="C24" s="135"/>
      <c r="D24" s="13"/>
      <c r="E24" s="192"/>
      <c r="F24" s="84"/>
      <c r="G24" s="1"/>
      <c r="H24" s="85"/>
      <c r="I24" s="84"/>
      <c r="J24" s="1"/>
      <c r="K24" s="85"/>
      <c r="L24" s="78"/>
      <c r="M24" s="1"/>
      <c r="N24" s="13"/>
      <c r="O24" s="30"/>
      <c r="P24" s="182"/>
      <c r="Q24" s="30"/>
      <c r="R24" s="30"/>
      <c r="S24" s="163"/>
      <c r="T24" s="115"/>
    </row>
    <row r="25" spans="1:20" ht="14.25">
      <c r="A25" s="3">
        <v>21</v>
      </c>
      <c r="B25" s="14"/>
      <c r="C25" s="151"/>
      <c r="D25" s="16"/>
      <c r="E25" s="193"/>
      <c r="F25" s="80"/>
      <c r="G25" s="4"/>
      <c r="H25" s="146"/>
      <c r="I25" s="80"/>
      <c r="J25" s="4"/>
      <c r="K25" s="146"/>
      <c r="L25" s="79"/>
      <c r="M25" s="15"/>
      <c r="N25" s="16"/>
      <c r="O25" s="32"/>
      <c r="P25" s="183"/>
      <c r="Q25" s="32"/>
      <c r="R25" s="42"/>
      <c r="S25" s="164"/>
      <c r="T25" s="116"/>
    </row>
    <row r="26" spans="1:20" ht="14.25">
      <c r="A26" s="3">
        <v>22</v>
      </c>
      <c r="B26" s="14"/>
      <c r="C26" s="151"/>
      <c r="D26" s="16"/>
      <c r="E26" s="193"/>
      <c r="F26" s="80"/>
      <c r="G26" s="4"/>
      <c r="H26" s="146"/>
      <c r="I26" s="80"/>
      <c r="J26" s="4"/>
      <c r="K26" s="146"/>
      <c r="L26" s="79"/>
      <c r="M26" s="15"/>
      <c r="N26" s="16"/>
      <c r="O26" s="32"/>
      <c r="P26" s="183"/>
      <c r="Q26" s="32"/>
      <c r="R26" s="42"/>
      <c r="S26" s="164"/>
      <c r="T26" s="116"/>
    </row>
    <row r="27" spans="1:20" ht="14.25">
      <c r="A27" s="3">
        <v>23</v>
      </c>
      <c r="B27" s="14"/>
      <c r="C27" s="151"/>
      <c r="D27" s="16"/>
      <c r="E27" s="193"/>
      <c r="F27" s="80"/>
      <c r="G27" s="4"/>
      <c r="H27" s="146"/>
      <c r="I27" s="80"/>
      <c r="J27" s="4"/>
      <c r="K27" s="146"/>
      <c r="L27" s="79"/>
      <c r="M27" s="15"/>
      <c r="N27" s="16"/>
      <c r="O27" s="32"/>
      <c r="P27" s="183"/>
      <c r="Q27" s="32"/>
      <c r="R27" s="42"/>
      <c r="S27" s="164"/>
      <c r="T27" s="116"/>
    </row>
    <row r="28" spans="1:20" ht="14.25">
      <c r="A28" s="3">
        <v>24</v>
      </c>
      <c r="B28" s="14"/>
      <c r="C28" s="151"/>
      <c r="D28" s="16"/>
      <c r="E28" s="193"/>
      <c r="F28" s="80"/>
      <c r="G28" s="4"/>
      <c r="H28" s="146"/>
      <c r="I28" s="80"/>
      <c r="J28" s="4"/>
      <c r="K28" s="146"/>
      <c r="L28" s="79"/>
      <c r="M28" s="15"/>
      <c r="N28" s="16"/>
      <c r="O28" s="32"/>
      <c r="P28" s="183"/>
      <c r="Q28" s="32"/>
      <c r="R28" s="42"/>
      <c r="S28" s="164"/>
      <c r="T28" s="116"/>
    </row>
    <row r="29" spans="1:20" ht="14.25">
      <c r="A29" s="3">
        <v>25</v>
      </c>
      <c r="B29" s="14"/>
      <c r="C29" s="151"/>
      <c r="D29" s="16"/>
      <c r="E29" s="193"/>
      <c r="F29" s="80"/>
      <c r="G29" s="4"/>
      <c r="H29" s="146"/>
      <c r="I29" s="80"/>
      <c r="J29" s="4"/>
      <c r="K29" s="146"/>
      <c r="L29" s="79"/>
      <c r="M29" s="15"/>
      <c r="N29" s="16"/>
      <c r="O29" s="32"/>
      <c r="P29" s="183"/>
      <c r="Q29" s="32"/>
      <c r="R29" s="42"/>
      <c r="S29" s="164"/>
      <c r="T29" s="116"/>
    </row>
    <row r="30" spans="1:20" ht="14.25">
      <c r="A30" s="3">
        <v>26</v>
      </c>
      <c r="B30" s="14"/>
      <c r="C30" s="151"/>
      <c r="D30" s="16"/>
      <c r="E30" s="193"/>
      <c r="F30" s="80"/>
      <c r="G30" s="4"/>
      <c r="H30" s="146"/>
      <c r="I30" s="80"/>
      <c r="J30" s="4"/>
      <c r="K30" s="146"/>
      <c r="L30" s="79"/>
      <c r="M30" s="15"/>
      <c r="N30" s="16"/>
      <c r="O30" s="32"/>
      <c r="P30" s="183"/>
      <c r="Q30" s="32"/>
      <c r="R30" s="42"/>
      <c r="S30" s="164"/>
      <c r="T30" s="116"/>
    </row>
    <row r="31" spans="1:20" ht="14.25">
      <c r="A31" s="3">
        <v>27</v>
      </c>
      <c r="B31" s="14"/>
      <c r="C31" s="151"/>
      <c r="D31" s="16"/>
      <c r="E31" s="193"/>
      <c r="F31" s="80"/>
      <c r="G31" s="4"/>
      <c r="H31" s="146"/>
      <c r="I31" s="80"/>
      <c r="J31" s="4"/>
      <c r="K31" s="146"/>
      <c r="L31" s="79"/>
      <c r="M31" s="15"/>
      <c r="N31" s="16"/>
      <c r="O31" s="32"/>
      <c r="P31" s="183"/>
      <c r="Q31" s="32"/>
      <c r="R31" s="42"/>
      <c r="S31" s="164"/>
      <c r="T31" s="116"/>
    </row>
    <row r="32" spans="1:20" ht="14.25">
      <c r="A32" s="3">
        <v>28</v>
      </c>
      <c r="B32" s="14"/>
      <c r="C32" s="151"/>
      <c r="D32" s="16"/>
      <c r="E32" s="193"/>
      <c r="F32" s="80"/>
      <c r="G32" s="4"/>
      <c r="H32" s="146"/>
      <c r="I32" s="80"/>
      <c r="J32" s="4"/>
      <c r="K32" s="146"/>
      <c r="L32" s="79"/>
      <c r="M32" s="15"/>
      <c r="N32" s="16"/>
      <c r="O32" s="32"/>
      <c r="P32" s="183"/>
      <c r="Q32" s="32"/>
      <c r="R32" s="42"/>
      <c r="S32" s="164"/>
      <c r="T32" s="116"/>
    </row>
    <row r="33" spans="1:20" ht="14.25">
      <c r="A33" s="3">
        <v>29</v>
      </c>
      <c r="B33" s="14"/>
      <c r="C33" s="151"/>
      <c r="D33" s="16"/>
      <c r="E33" s="193"/>
      <c r="F33" s="80"/>
      <c r="G33" s="4"/>
      <c r="H33" s="146"/>
      <c r="I33" s="80"/>
      <c r="J33" s="4"/>
      <c r="K33" s="146"/>
      <c r="L33" s="79"/>
      <c r="M33" s="15"/>
      <c r="N33" s="16"/>
      <c r="O33" s="32"/>
      <c r="P33" s="183"/>
      <c r="Q33" s="32"/>
      <c r="R33" s="42"/>
      <c r="S33" s="164"/>
      <c r="T33" s="116"/>
    </row>
    <row r="34" spans="1:20" ht="14.25">
      <c r="A34" s="3">
        <v>30</v>
      </c>
      <c r="B34" s="14"/>
      <c r="C34" s="151"/>
      <c r="D34" s="16"/>
      <c r="E34" s="193"/>
      <c r="F34" s="80"/>
      <c r="G34" s="4"/>
      <c r="H34" s="146"/>
      <c r="I34" s="80"/>
      <c r="J34" s="4"/>
      <c r="K34" s="146"/>
      <c r="L34" s="79"/>
      <c r="M34" s="15"/>
      <c r="N34" s="16"/>
      <c r="O34" s="32"/>
      <c r="P34" s="183"/>
      <c r="Q34" s="32"/>
      <c r="R34" s="42"/>
      <c r="S34" s="164"/>
      <c r="T34" s="116"/>
    </row>
    <row r="35" spans="1:20" ht="14.25">
      <c r="A35" s="3">
        <v>31</v>
      </c>
      <c r="B35" s="14"/>
      <c r="C35" s="151"/>
      <c r="D35" s="16"/>
      <c r="E35" s="193"/>
      <c r="F35" s="80"/>
      <c r="G35" s="4"/>
      <c r="H35" s="146"/>
      <c r="I35" s="80"/>
      <c r="J35" s="4"/>
      <c r="K35" s="146"/>
      <c r="L35" s="79"/>
      <c r="M35" s="15"/>
      <c r="N35" s="16"/>
      <c r="O35" s="32"/>
      <c r="P35" s="183"/>
      <c r="Q35" s="32"/>
      <c r="R35" s="42"/>
      <c r="S35" s="164"/>
      <c r="T35" s="116"/>
    </row>
    <row r="36" spans="1:20" ht="14.25">
      <c r="A36" s="3">
        <v>32</v>
      </c>
      <c r="B36" s="14"/>
      <c r="C36" s="151"/>
      <c r="D36" s="16"/>
      <c r="E36" s="193"/>
      <c r="F36" s="80"/>
      <c r="G36" s="4"/>
      <c r="H36" s="146"/>
      <c r="I36" s="147"/>
      <c r="J36" s="4"/>
      <c r="K36" s="146"/>
      <c r="L36" s="79"/>
      <c r="M36" s="15"/>
      <c r="N36" s="16"/>
      <c r="O36" s="32"/>
      <c r="P36" s="183"/>
      <c r="Q36" s="32"/>
      <c r="R36" s="42"/>
      <c r="S36" s="164"/>
      <c r="T36" s="116"/>
    </row>
    <row r="37" spans="1:20" ht="14.25">
      <c r="A37" s="3">
        <v>33</v>
      </c>
      <c r="B37" s="14"/>
      <c r="C37" s="151"/>
      <c r="D37" s="16"/>
      <c r="E37" s="193"/>
      <c r="F37" s="80"/>
      <c r="G37" s="4"/>
      <c r="H37" s="146"/>
      <c r="I37" s="80"/>
      <c r="J37" s="4"/>
      <c r="K37" s="146"/>
      <c r="L37" s="79"/>
      <c r="M37" s="15"/>
      <c r="N37" s="16"/>
      <c r="O37" s="32"/>
      <c r="P37" s="183"/>
      <c r="Q37" s="32"/>
      <c r="R37" s="42"/>
      <c r="S37" s="164"/>
      <c r="T37" s="116"/>
    </row>
    <row r="38" spans="1:20" ht="14.25">
      <c r="A38" s="3">
        <v>34</v>
      </c>
      <c r="B38" s="14"/>
      <c r="C38" s="151"/>
      <c r="D38" s="16"/>
      <c r="E38" s="193"/>
      <c r="F38" s="80"/>
      <c r="G38" s="4"/>
      <c r="H38" s="146"/>
      <c r="I38" s="80"/>
      <c r="J38" s="4"/>
      <c r="K38" s="146"/>
      <c r="L38" s="79"/>
      <c r="M38" s="15"/>
      <c r="N38" s="16"/>
      <c r="O38" s="32"/>
      <c r="P38" s="183"/>
      <c r="Q38" s="32"/>
      <c r="R38" s="42"/>
      <c r="S38" s="164"/>
      <c r="T38" s="116"/>
    </row>
    <row r="39" spans="1:20" s="37" customFormat="1" ht="14.25">
      <c r="A39" s="3">
        <v>35</v>
      </c>
      <c r="B39" s="14"/>
      <c r="C39" s="151"/>
      <c r="D39" s="16"/>
      <c r="E39" s="193"/>
      <c r="F39" s="90"/>
      <c r="G39" s="15"/>
      <c r="H39" s="86"/>
      <c r="I39" s="90"/>
      <c r="J39" s="15"/>
      <c r="K39" s="86"/>
      <c r="L39" s="79"/>
      <c r="M39" s="15"/>
      <c r="N39" s="16"/>
      <c r="O39" s="32"/>
      <c r="P39" s="183"/>
      <c r="Q39" s="32"/>
      <c r="R39" s="32"/>
      <c r="S39" s="164"/>
      <c r="T39" s="116"/>
    </row>
    <row r="40" spans="1:20" ht="14.25">
      <c r="A40" s="3">
        <v>36</v>
      </c>
      <c r="B40" s="14"/>
      <c r="C40" s="151"/>
      <c r="D40" s="16"/>
      <c r="E40" s="193"/>
      <c r="F40" s="80"/>
      <c r="G40" s="4"/>
      <c r="H40" s="146"/>
      <c r="I40" s="80"/>
      <c r="J40" s="4"/>
      <c r="K40" s="146"/>
      <c r="L40" s="79"/>
      <c r="M40" s="15"/>
      <c r="N40" s="16"/>
      <c r="O40" s="32"/>
      <c r="P40" s="183"/>
      <c r="Q40" s="32"/>
      <c r="R40" s="42"/>
      <c r="S40" s="164"/>
      <c r="T40" s="116"/>
    </row>
    <row r="41" spans="1:20" ht="14.25">
      <c r="A41" s="3">
        <v>37</v>
      </c>
      <c r="B41" s="14"/>
      <c r="C41" s="151"/>
      <c r="D41" s="16"/>
      <c r="E41" s="193"/>
      <c r="F41" s="80"/>
      <c r="G41" s="4"/>
      <c r="H41" s="146"/>
      <c r="I41" s="80"/>
      <c r="J41" s="4"/>
      <c r="K41" s="146"/>
      <c r="L41" s="79"/>
      <c r="M41" s="15"/>
      <c r="N41" s="16"/>
      <c r="O41" s="32"/>
      <c r="P41" s="183"/>
      <c r="Q41" s="32"/>
      <c r="R41" s="42"/>
      <c r="S41" s="164"/>
      <c r="T41" s="116"/>
    </row>
    <row r="42" spans="1:20" ht="14.25">
      <c r="A42" s="3">
        <v>38</v>
      </c>
      <c r="B42" s="14"/>
      <c r="C42" s="151"/>
      <c r="D42" s="16"/>
      <c r="E42" s="193"/>
      <c r="F42" s="80"/>
      <c r="G42" s="4"/>
      <c r="H42" s="146"/>
      <c r="I42" s="80"/>
      <c r="J42" s="4"/>
      <c r="K42" s="146"/>
      <c r="L42" s="79"/>
      <c r="M42" s="15"/>
      <c r="N42" s="16"/>
      <c r="O42" s="32"/>
      <c r="P42" s="183"/>
      <c r="Q42" s="32"/>
      <c r="R42" s="42"/>
      <c r="S42" s="164"/>
      <c r="T42" s="116"/>
    </row>
    <row r="43" spans="1:20" ht="14.25">
      <c r="A43" s="3">
        <v>39</v>
      </c>
      <c r="B43" s="14"/>
      <c r="C43" s="151"/>
      <c r="D43" s="16"/>
      <c r="E43" s="193"/>
      <c r="F43" s="80"/>
      <c r="G43" s="4"/>
      <c r="H43" s="146"/>
      <c r="I43" s="80"/>
      <c r="J43" s="4"/>
      <c r="K43" s="146"/>
      <c r="L43" s="79"/>
      <c r="M43" s="15"/>
      <c r="N43" s="16"/>
      <c r="O43" s="32"/>
      <c r="P43" s="183"/>
      <c r="Q43" s="32"/>
      <c r="R43" s="42"/>
      <c r="S43" s="164"/>
      <c r="T43" s="116"/>
    </row>
    <row r="44" spans="1:20" ht="14.25">
      <c r="A44" s="3">
        <v>40</v>
      </c>
      <c r="B44" s="14"/>
      <c r="C44" s="151"/>
      <c r="D44" s="16"/>
      <c r="E44" s="193"/>
      <c r="F44" s="80"/>
      <c r="G44" s="4"/>
      <c r="H44" s="146"/>
      <c r="I44" s="80"/>
      <c r="J44" s="4"/>
      <c r="K44" s="146"/>
      <c r="L44" s="79"/>
      <c r="M44" s="15"/>
      <c r="N44" s="16"/>
      <c r="O44" s="32"/>
      <c r="P44" s="183"/>
      <c r="Q44" s="32"/>
      <c r="R44" s="42"/>
      <c r="S44" s="164"/>
      <c r="T44" s="116"/>
    </row>
    <row r="45" spans="1:20" s="37" customFormat="1" ht="14.25">
      <c r="A45" s="3">
        <v>41</v>
      </c>
      <c r="B45" s="14"/>
      <c r="C45" s="151"/>
      <c r="D45" s="16"/>
      <c r="E45" s="193"/>
      <c r="F45" s="90"/>
      <c r="G45" s="15"/>
      <c r="H45" s="86"/>
      <c r="I45" s="90"/>
      <c r="J45" s="15"/>
      <c r="K45" s="86"/>
      <c r="L45" s="79"/>
      <c r="M45" s="15"/>
      <c r="N45" s="16"/>
      <c r="O45" s="32"/>
      <c r="P45" s="183"/>
      <c r="Q45" s="32"/>
      <c r="R45" s="32"/>
      <c r="S45" s="164"/>
      <c r="T45" s="116"/>
    </row>
    <row r="46" spans="1:20" s="37" customFormat="1" ht="14.25">
      <c r="A46" s="3">
        <v>42</v>
      </c>
      <c r="B46" s="14"/>
      <c r="C46" s="151"/>
      <c r="D46" s="16"/>
      <c r="E46" s="193"/>
      <c r="F46" s="90"/>
      <c r="G46" s="15"/>
      <c r="H46" s="86"/>
      <c r="I46" s="80"/>
      <c r="J46" s="15"/>
      <c r="K46" s="86"/>
      <c r="L46" s="79"/>
      <c r="M46" s="15"/>
      <c r="N46" s="16"/>
      <c r="O46" s="32"/>
      <c r="P46" s="183"/>
      <c r="Q46" s="32"/>
      <c r="R46" s="32"/>
      <c r="S46" s="164"/>
      <c r="T46" s="116"/>
    </row>
    <row r="47" spans="1:20" s="37" customFormat="1" ht="14.25">
      <c r="A47" s="3">
        <v>43</v>
      </c>
      <c r="B47" s="14"/>
      <c r="C47" s="151"/>
      <c r="D47" s="16"/>
      <c r="E47" s="193"/>
      <c r="F47" s="90"/>
      <c r="G47" s="15"/>
      <c r="H47" s="86"/>
      <c r="I47" s="90"/>
      <c r="J47" s="15"/>
      <c r="K47" s="86"/>
      <c r="L47" s="79"/>
      <c r="M47" s="15"/>
      <c r="N47" s="16"/>
      <c r="O47" s="32"/>
      <c r="P47" s="183"/>
      <c r="Q47" s="32"/>
      <c r="R47" s="32"/>
      <c r="S47" s="164"/>
      <c r="T47" s="116"/>
    </row>
    <row r="48" spans="1:20" ht="14.25">
      <c r="A48" s="3">
        <v>44</v>
      </c>
      <c r="B48" s="14"/>
      <c r="C48" s="151"/>
      <c r="D48" s="16"/>
      <c r="E48" s="193"/>
      <c r="F48" s="80"/>
      <c r="G48" s="4"/>
      <c r="H48" s="146"/>
      <c r="I48" s="80"/>
      <c r="J48" s="4"/>
      <c r="K48" s="146"/>
      <c r="L48" s="79"/>
      <c r="M48" s="15"/>
      <c r="N48" s="16"/>
      <c r="O48" s="32"/>
      <c r="P48" s="183"/>
      <c r="Q48" s="32"/>
      <c r="R48" s="42"/>
      <c r="S48" s="164"/>
      <c r="T48" s="116"/>
    </row>
    <row r="49" spans="1:20" ht="14.25">
      <c r="A49" s="3">
        <v>45</v>
      </c>
      <c r="B49" s="14"/>
      <c r="C49" s="151"/>
      <c r="D49" s="16"/>
      <c r="E49" s="193"/>
      <c r="F49" s="80"/>
      <c r="G49" s="4"/>
      <c r="H49" s="146"/>
      <c r="I49" s="80"/>
      <c r="J49" s="4"/>
      <c r="K49" s="146"/>
      <c r="L49" s="79"/>
      <c r="M49" s="15"/>
      <c r="N49" s="16"/>
      <c r="O49" s="32"/>
      <c r="P49" s="183"/>
      <c r="Q49" s="32"/>
      <c r="R49" s="42"/>
      <c r="S49" s="164"/>
      <c r="T49" s="116"/>
    </row>
    <row r="50" spans="1:20" ht="14.25">
      <c r="A50" s="3">
        <v>46</v>
      </c>
      <c r="B50" s="14"/>
      <c r="C50" s="151"/>
      <c r="D50" s="16"/>
      <c r="E50" s="193"/>
      <c r="F50" s="80"/>
      <c r="G50" s="4"/>
      <c r="H50" s="146"/>
      <c r="I50" s="80"/>
      <c r="J50" s="4"/>
      <c r="K50" s="146"/>
      <c r="L50" s="79"/>
      <c r="M50" s="15"/>
      <c r="N50" s="16"/>
      <c r="O50" s="32"/>
      <c r="P50" s="183"/>
      <c r="Q50" s="32"/>
      <c r="R50" s="42"/>
      <c r="S50" s="164"/>
      <c r="T50" s="116"/>
    </row>
    <row r="51" spans="1:20" ht="14.25">
      <c r="A51" s="3">
        <v>47</v>
      </c>
      <c r="B51" s="14"/>
      <c r="C51" s="151"/>
      <c r="D51" s="16"/>
      <c r="E51" s="193"/>
      <c r="F51" s="80"/>
      <c r="G51" s="4"/>
      <c r="H51" s="146"/>
      <c r="I51" s="80"/>
      <c r="J51" s="4"/>
      <c r="K51" s="146"/>
      <c r="L51" s="79"/>
      <c r="M51" s="15"/>
      <c r="N51" s="16"/>
      <c r="O51" s="32"/>
      <c r="P51" s="183"/>
      <c r="Q51" s="32"/>
      <c r="R51" s="42"/>
      <c r="S51" s="164"/>
      <c r="T51" s="116"/>
    </row>
    <row r="52" spans="1:20" ht="14.25">
      <c r="A52" s="3">
        <v>48</v>
      </c>
      <c r="B52" s="14"/>
      <c r="C52" s="151"/>
      <c r="D52" s="16"/>
      <c r="E52" s="193"/>
      <c r="F52" s="80"/>
      <c r="G52" s="4"/>
      <c r="H52" s="146"/>
      <c r="I52" s="80"/>
      <c r="J52" s="4"/>
      <c r="K52" s="146"/>
      <c r="L52" s="79"/>
      <c r="M52" s="15"/>
      <c r="N52" s="16"/>
      <c r="O52" s="32"/>
      <c r="P52" s="183"/>
      <c r="Q52" s="32"/>
      <c r="R52" s="42"/>
      <c r="S52" s="164"/>
      <c r="T52" s="116"/>
    </row>
    <row r="53" spans="1:20" ht="14.25">
      <c r="A53" s="3">
        <v>49</v>
      </c>
      <c r="B53" s="14"/>
      <c r="C53" s="151"/>
      <c r="D53" s="16"/>
      <c r="E53" s="193"/>
      <c r="F53" s="80"/>
      <c r="G53" s="4"/>
      <c r="H53" s="146"/>
      <c r="I53" s="80"/>
      <c r="J53" s="4"/>
      <c r="K53" s="146"/>
      <c r="L53" s="79"/>
      <c r="M53" s="15"/>
      <c r="N53" s="16"/>
      <c r="O53" s="32"/>
      <c r="P53" s="183"/>
      <c r="Q53" s="32"/>
      <c r="R53" s="42"/>
      <c r="S53" s="164"/>
      <c r="T53" s="116"/>
    </row>
    <row r="54" spans="1:20" ht="14.25">
      <c r="A54" s="3">
        <v>50</v>
      </c>
      <c r="B54" s="14"/>
      <c r="C54" s="151"/>
      <c r="D54" s="16"/>
      <c r="E54" s="193"/>
      <c r="F54" s="147"/>
      <c r="G54" s="4"/>
      <c r="H54" s="146"/>
      <c r="I54" s="80"/>
      <c r="J54" s="4"/>
      <c r="K54" s="146"/>
      <c r="L54" s="79"/>
      <c r="M54" s="15"/>
      <c r="N54" s="16"/>
      <c r="O54" s="32"/>
      <c r="P54" s="183"/>
      <c r="Q54" s="32"/>
      <c r="R54" s="42"/>
      <c r="S54" s="164"/>
      <c r="T54" s="116"/>
    </row>
    <row r="55" spans="1:20" s="37" customFormat="1" ht="14.25">
      <c r="A55" s="3">
        <v>51</v>
      </c>
      <c r="B55" s="14"/>
      <c r="C55" s="151"/>
      <c r="D55" s="16"/>
      <c r="E55" s="193"/>
      <c r="F55" s="90"/>
      <c r="G55" s="15"/>
      <c r="H55" s="86"/>
      <c r="I55" s="90"/>
      <c r="J55" s="15"/>
      <c r="K55" s="86"/>
      <c r="L55" s="79"/>
      <c r="M55" s="15"/>
      <c r="N55" s="16"/>
      <c r="O55" s="32"/>
      <c r="P55" s="183"/>
      <c r="Q55" s="32"/>
      <c r="R55" s="32"/>
      <c r="S55" s="164"/>
      <c r="T55" s="116"/>
    </row>
    <row r="56" spans="1:20" ht="14.25">
      <c r="A56" s="3">
        <v>52</v>
      </c>
      <c r="B56" s="14"/>
      <c r="C56" s="151"/>
      <c r="D56" s="16"/>
      <c r="E56" s="193"/>
      <c r="F56" s="80"/>
      <c r="G56" s="4"/>
      <c r="H56" s="146"/>
      <c r="I56" s="80"/>
      <c r="J56" s="4"/>
      <c r="K56" s="146"/>
      <c r="L56" s="79"/>
      <c r="M56" s="15"/>
      <c r="N56" s="16"/>
      <c r="O56" s="32"/>
      <c r="P56" s="183"/>
      <c r="Q56" s="32"/>
      <c r="R56" s="42"/>
      <c r="S56" s="164"/>
      <c r="T56" s="116"/>
    </row>
    <row r="57" spans="1:20" ht="14.25">
      <c r="A57" s="3">
        <v>53</v>
      </c>
      <c r="B57" s="14"/>
      <c r="C57" s="151"/>
      <c r="D57" s="16"/>
      <c r="E57" s="193"/>
      <c r="F57" s="80"/>
      <c r="G57" s="4"/>
      <c r="H57" s="146"/>
      <c r="I57" s="80"/>
      <c r="J57" s="4"/>
      <c r="K57" s="146"/>
      <c r="L57" s="79"/>
      <c r="M57" s="15"/>
      <c r="N57" s="16"/>
      <c r="O57" s="32"/>
      <c r="P57" s="183"/>
      <c r="Q57" s="32"/>
      <c r="R57" s="42"/>
      <c r="S57" s="164"/>
      <c r="T57" s="116"/>
    </row>
    <row r="58" spans="1:20" s="37" customFormat="1" ht="14.25">
      <c r="A58" s="3">
        <v>54</v>
      </c>
      <c r="B58" s="14"/>
      <c r="C58" s="151"/>
      <c r="D58" s="16"/>
      <c r="E58" s="193"/>
      <c r="F58" s="90"/>
      <c r="G58" s="15"/>
      <c r="H58" s="86"/>
      <c r="I58" s="90"/>
      <c r="J58" s="15"/>
      <c r="K58" s="86"/>
      <c r="L58" s="79"/>
      <c r="M58" s="15"/>
      <c r="N58" s="16"/>
      <c r="O58" s="32"/>
      <c r="P58" s="183"/>
      <c r="Q58" s="32"/>
      <c r="R58" s="32"/>
      <c r="S58" s="164"/>
      <c r="T58" s="116"/>
    </row>
    <row r="59" spans="1:20" ht="14.25">
      <c r="A59" s="3">
        <v>55</v>
      </c>
      <c r="B59" s="14"/>
      <c r="C59" s="151"/>
      <c r="D59" s="16"/>
      <c r="E59" s="193"/>
      <c r="F59" s="80"/>
      <c r="G59" s="4"/>
      <c r="H59" s="146"/>
      <c r="I59" s="80"/>
      <c r="J59" s="4"/>
      <c r="K59" s="146"/>
      <c r="L59" s="79"/>
      <c r="M59" s="15"/>
      <c r="N59" s="16"/>
      <c r="O59" s="32"/>
      <c r="P59" s="183"/>
      <c r="Q59" s="32"/>
      <c r="R59" s="42"/>
      <c r="S59" s="164"/>
      <c r="T59" s="116"/>
    </row>
    <row r="60" spans="1:20" ht="14.25">
      <c r="A60" s="3">
        <v>56</v>
      </c>
      <c r="B60" s="14"/>
      <c r="C60" s="151"/>
      <c r="D60" s="16"/>
      <c r="E60" s="193"/>
      <c r="F60" s="80"/>
      <c r="G60" s="4"/>
      <c r="H60" s="146"/>
      <c r="I60" s="80"/>
      <c r="J60" s="4"/>
      <c r="K60" s="146"/>
      <c r="L60" s="79"/>
      <c r="M60" s="15"/>
      <c r="N60" s="16"/>
      <c r="O60" s="32"/>
      <c r="P60" s="183"/>
      <c r="Q60" s="32"/>
      <c r="R60" s="42"/>
      <c r="S60" s="164"/>
      <c r="T60" s="116"/>
    </row>
    <row r="61" spans="1:20" ht="14.25">
      <c r="A61" s="3">
        <v>57</v>
      </c>
      <c r="B61" s="14"/>
      <c r="C61" s="151"/>
      <c r="D61" s="16"/>
      <c r="E61" s="193"/>
      <c r="F61" s="80"/>
      <c r="G61" s="4"/>
      <c r="H61" s="146"/>
      <c r="I61" s="80"/>
      <c r="J61" s="4"/>
      <c r="K61" s="146"/>
      <c r="L61" s="79"/>
      <c r="M61" s="15"/>
      <c r="N61" s="16"/>
      <c r="O61" s="32"/>
      <c r="P61" s="183"/>
      <c r="Q61" s="32"/>
      <c r="R61" s="42"/>
      <c r="S61" s="164"/>
      <c r="T61" s="116"/>
    </row>
    <row r="62" spans="1:20" ht="14.25">
      <c r="A62" s="3">
        <v>58</v>
      </c>
      <c r="B62" s="14"/>
      <c r="C62" s="151"/>
      <c r="D62" s="16"/>
      <c r="E62" s="193"/>
      <c r="F62" s="80"/>
      <c r="G62" s="4"/>
      <c r="H62" s="146"/>
      <c r="I62" s="80"/>
      <c r="J62" s="4"/>
      <c r="K62" s="146"/>
      <c r="L62" s="79"/>
      <c r="M62" s="15"/>
      <c r="N62" s="16"/>
      <c r="O62" s="32"/>
      <c r="P62" s="183"/>
      <c r="Q62" s="32"/>
      <c r="R62" s="42"/>
      <c r="S62" s="164"/>
      <c r="T62" s="116"/>
    </row>
    <row r="63" spans="1:20" ht="14.25">
      <c r="A63" s="3">
        <v>59</v>
      </c>
      <c r="B63" s="14"/>
      <c r="C63" s="151"/>
      <c r="D63" s="16"/>
      <c r="E63" s="193"/>
      <c r="F63" s="80"/>
      <c r="G63" s="4"/>
      <c r="H63" s="146"/>
      <c r="I63" s="80"/>
      <c r="J63" s="4"/>
      <c r="K63" s="146"/>
      <c r="L63" s="79"/>
      <c r="M63" s="15"/>
      <c r="N63" s="16"/>
      <c r="O63" s="32"/>
      <c r="P63" s="183"/>
      <c r="Q63" s="32"/>
      <c r="R63" s="42"/>
      <c r="S63" s="164"/>
      <c r="T63" s="116"/>
    </row>
    <row r="64" spans="1:20" ht="14.25">
      <c r="A64" s="3">
        <v>60</v>
      </c>
      <c r="B64" s="14"/>
      <c r="C64" s="151"/>
      <c r="D64" s="16"/>
      <c r="E64" s="193"/>
      <c r="F64" s="80"/>
      <c r="G64" s="4"/>
      <c r="H64" s="146"/>
      <c r="I64" s="80"/>
      <c r="J64" s="4"/>
      <c r="K64" s="146"/>
      <c r="L64" s="79"/>
      <c r="M64" s="15"/>
      <c r="N64" s="16"/>
      <c r="O64" s="32"/>
      <c r="P64" s="183"/>
      <c r="Q64" s="32"/>
      <c r="R64" s="42"/>
      <c r="S64" s="164"/>
      <c r="T64" s="116"/>
    </row>
    <row r="65" spans="1:20" ht="14.25">
      <c r="A65" s="3">
        <v>61</v>
      </c>
      <c r="B65" s="14"/>
      <c r="C65" s="151"/>
      <c r="D65" s="16"/>
      <c r="E65" s="193"/>
      <c r="F65" s="90"/>
      <c r="G65" s="4"/>
      <c r="H65" s="146"/>
      <c r="I65" s="80"/>
      <c r="J65" s="4"/>
      <c r="K65" s="146"/>
      <c r="L65" s="79"/>
      <c r="M65" s="15"/>
      <c r="N65" s="16"/>
      <c r="O65" s="32"/>
      <c r="P65" s="183"/>
      <c r="Q65" s="32"/>
      <c r="R65" s="42"/>
      <c r="S65" s="164"/>
      <c r="T65" s="116"/>
    </row>
    <row r="66" spans="1:20" ht="14.25">
      <c r="A66" s="3">
        <v>62</v>
      </c>
      <c r="B66" s="14"/>
      <c r="C66" s="151"/>
      <c r="D66" s="16"/>
      <c r="E66" s="193"/>
      <c r="F66" s="80"/>
      <c r="G66" s="4"/>
      <c r="H66" s="146"/>
      <c r="I66" s="80"/>
      <c r="J66" s="4"/>
      <c r="K66" s="146"/>
      <c r="L66" s="79"/>
      <c r="M66" s="15"/>
      <c r="N66" s="16"/>
      <c r="O66" s="32"/>
      <c r="P66" s="183"/>
      <c r="Q66" s="32"/>
      <c r="R66" s="42"/>
      <c r="S66" s="164"/>
      <c r="T66" s="116"/>
    </row>
    <row r="67" spans="1:20" ht="14.25">
      <c r="A67" s="3">
        <v>63</v>
      </c>
      <c r="B67" s="14"/>
      <c r="C67" s="151"/>
      <c r="D67" s="16"/>
      <c r="E67" s="193"/>
      <c r="F67" s="80"/>
      <c r="G67" s="4"/>
      <c r="H67" s="146"/>
      <c r="I67" s="80"/>
      <c r="J67" s="4"/>
      <c r="K67" s="146"/>
      <c r="L67" s="79"/>
      <c r="M67" s="15"/>
      <c r="N67" s="16"/>
      <c r="O67" s="32"/>
      <c r="P67" s="183"/>
      <c r="Q67" s="32"/>
      <c r="R67" s="42"/>
      <c r="S67" s="164"/>
      <c r="T67" s="116"/>
    </row>
    <row r="68" spans="1:20" ht="15" thickBot="1">
      <c r="A68" s="129">
        <v>64</v>
      </c>
      <c r="B68" s="142"/>
      <c r="C68" s="152"/>
      <c r="D68" s="55"/>
      <c r="E68" s="194"/>
      <c r="F68" s="148"/>
      <c r="G68" s="143"/>
      <c r="H68" s="130"/>
      <c r="I68" s="148"/>
      <c r="J68" s="143"/>
      <c r="K68" s="130"/>
      <c r="L68" s="149"/>
      <c r="M68" s="87"/>
      <c r="N68" s="55"/>
      <c r="O68" s="144"/>
      <c r="P68" s="184"/>
      <c r="Q68" s="144"/>
      <c r="R68" s="145"/>
      <c r="S68" s="165"/>
      <c r="T68" s="172"/>
    </row>
    <row r="69" spans="1:19" s="18" customFormat="1" ht="15.75" thickBot="1">
      <c r="A69" s="17"/>
      <c r="C69" s="20"/>
      <c r="D69" s="19"/>
      <c r="E69" s="26"/>
      <c r="F69" s="298" t="s">
        <v>213</v>
      </c>
      <c r="G69" s="297">
        <f>SUM(G5:G68)</f>
        <v>0</v>
      </c>
      <c r="I69" s="298" t="s">
        <v>213</v>
      </c>
      <c r="J69" s="297">
        <f>SUM(J5:J68)</f>
        <v>0</v>
      </c>
      <c r="K69" s="20"/>
      <c r="L69" s="298" t="s">
        <v>220</v>
      </c>
      <c r="M69" s="297">
        <f>SUM(M5:M68)</f>
        <v>0</v>
      </c>
      <c r="N69" s="17"/>
      <c r="O69" s="43"/>
      <c r="P69" s="38"/>
      <c r="Q69" s="33"/>
      <c r="R69" s="43"/>
      <c r="S69" s="33"/>
    </row>
  </sheetData>
  <mergeCells count="2">
    <mergeCell ref="F3:H3"/>
    <mergeCell ref="I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L79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" sqref="L1"/>
    </sheetView>
  </sheetViews>
  <sheetFormatPr defaultColWidth="9.00390625" defaultRowHeight="12.75"/>
  <cols>
    <col min="1" max="1" width="6.75390625" style="59" customWidth="1"/>
    <col min="2" max="2" width="25.75390625" style="34" customWidth="1"/>
    <col min="3" max="3" width="18.75390625" style="61" customWidth="1"/>
    <col min="4" max="4" width="15.75390625" style="40" customWidth="1"/>
    <col min="5" max="5" width="10.75390625" style="40" customWidth="1"/>
    <col min="6" max="10" width="10.75390625" style="11" customWidth="1"/>
    <col min="11" max="11" width="9.75390625" style="0" customWidth="1"/>
    <col min="12" max="12" width="9.75390625" style="62" customWidth="1"/>
    <col min="13" max="16384" width="9.125" style="34" customWidth="1"/>
  </cols>
  <sheetData>
    <row r="1" ht="18.75">
      <c r="A1" s="123" t="s">
        <v>217</v>
      </c>
    </row>
    <row r="2" ht="15.75" thickBot="1"/>
    <row r="3" spans="2:10" ht="15.75" thickBot="1">
      <c r="B3" s="60"/>
      <c r="E3" s="314" t="s">
        <v>207</v>
      </c>
      <c r="F3" s="315"/>
      <c r="G3" s="316" t="s">
        <v>208</v>
      </c>
      <c r="H3" s="317"/>
      <c r="I3" s="318" t="s">
        <v>209</v>
      </c>
      <c r="J3" s="319"/>
    </row>
    <row r="4" spans="1:12" ht="22.5" customHeight="1" thickBot="1">
      <c r="A4" s="245" t="s">
        <v>1</v>
      </c>
      <c r="B4" s="121" t="s">
        <v>0</v>
      </c>
      <c r="C4" s="121" t="s">
        <v>164</v>
      </c>
      <c r="D4" s="150" t="s">
        <v>165</v>
      </c>
      <c r="E4" s="246" t="s">
        <v>210</v>
      </c>
      <c r="F4" s="247" t="s">
        <v>211</v>
      </c>
      <c r="G4" s="248" t="s">
        <v>210</v>
      </c>
      <c r="H4" s="247" t="s">
        <v>211</v>
      </c>
      <c r="I4" s="249" t="s">
        <v>210</v>
      </c>
      <c r="J4" s="250" t="s">
        <v>211</v>
      </c>
      <c r="K4" s="251" t="s">
        <v>212</v>
      </c>
      <c r="L4" s="296" t="s">
        <v>219</v>
      </c>
    </row>
    <row r="5" spans="1:12" ht="15">
      <c r="A5" s="238">
        <v>1</v>
      </c>
      <c r="B5" s="44" t="s">
        <v>34</v>
      </c>
      <c r="C5" s="195" t="s">
        <v>79</v>
      </c>
      <c r="D5" s="240" t="s">
        <v>205</v>
      </c>
      <c r="E5" s="277">
        <v>3</v>
      </c>
      <c r="F5" s="278">
        <v>1</v>
      </c>
      <c r="G5" s="279">
        <v>3</v>
      </c>
      <c r="H5" s="280">
        <v>1</v>
      </c>
      <c r="I5" s="279"/>
      <c r="J5" s="281"/>
      <c r="K5" s="291">
        <v>21630</v>
      </c>
      <c r="L5" s="293">
        <f aca="true" t="shared" si="0" ref="L5:L36">SUM(E5:J5)-MAX(E5:H5)</f>
        <v>5</v>
      </c>
    </row>
    <row r="6" spans="1:12" ht="15">
      <c r="A6" s="239">
        <v>2</v>
      </c>
      <c r="B6" s="5" t="s">
        <v>48</v>
      </c>
      <c r="C6" s="133" t="s">
        <v>82</v>
      </c>
      <c r="D6" s="241" t="s">
        <v>158</v>
      </c>
      <c r="E6" s="279">
        <v>2</v>
      </c>
      <c r="F6" s="280">
        <v>1</v>
      </c>
      <c r="G6" s="279">
        <v>2</v>
      </c>
      <c r="H6" s="280">
        <v>3</v>
      </c>
      <c r="I6" s="279"/>
      <c r="J6" s="281"/>
      <c r="K6" s="282">
        <v>16940</v>
      </c>
      <c r="L6" s="211">
        <f t="shared" si="0"/>
        <v>5</v>
      </c>
    </row>
    <row r="7" spans="1:12" ht="15">
      <c r="A7" s="239">
        <v>3</v>
      </c>
      <c r="B7" s="5" t="s">
        <v>45</v>
      </c>
      <c r="C7" s="133" t="s">
        <v>82</v>
      </c>
      <c r="D7" s="241" t="s">
        <v>166</v>
      </c>
      <c r="E7" s="279">
        <v>6</v>
      </c>
      <c r="F7" s="280">
        <v>2</v>
      </c>
      <c r="G7" s="279">
        <v>1</v>
      </c>
      <c r="H7" s="280">
        <v>2</v>
      </c>
      <c r="I7" s="279"/>
      <c r="J7" s="281"/>
      <c r="K7" s="282">
        <v>15230</v>
      </c>
      <c r="L7" s="211">
        <f t="shared" si="0"/>
        <v>5</v>
      </c>
    </row>
    <row r="8" spans="1:12" ht="15">
      <c r="A8" s="237">
        <v>4</v>
      </c>
      <c r="B8" s="255" t="s">
        <v>24</v>
      </c>
      <c r="C8" s="256" t="s">
        <v>81</v>
      </c>
      <c r="D8" s="257" t="s">
        <v>196</v>
      </c>
      <c r="E8" s="274">
        <v>1.5</v>
      </c>
      <c r="F8" s="275">
        <v>3</v>
      </c>
      <c r="G8" s="274">
        <v>1</v>
      </c>
      <c r="H8" s="275">
        <v>7</v>
      </c>
      <c r="I8" s="274"/>
      <c r="J8" s="276"/>
      <c r="K8" s="283">
        <v>19990</v>
      </c>
      <c r="L8" s="216">
        <f t="shared" si="0"/>
        <v>5.5</v>
      </c>
    </row>
    <row r="9" spans="1:12" ht="15">
      <c r="A9" s="237">
        <v>5</v>
      </c>
      <c r="B9" s="255" t="s">
        <v>50</v>
      </c>
      <c r="C9" s="256" t="s">
        <v>82</v>
      </c>
      <c r="D9" s="257" t="s">
        <v>157</v>
      </c>
      <c r="E9" s="274">
        <v>2</v>
      </c>
      <c r="F9" s="275">
        <v>1</v>
      </c>
      <c r="G9" s="274">
        <v>3</v>
      </c>
      <c r="H9" s="275">
        <v>3</v>
      </c>
      <c r="I9" s="274"/>
      <c r="J9" s="276"/>
      <c r="K9" s="283">
        <v>20040</v>
      </c>
      <c r="L9" s="216">
        <f t="shared" si="0"/>
        <v>6</v>
      </c>
    </row>
    <row r="10" spans="1:12" s="37" customFormat="1" ht="15">
      <c r="A10" s="237">
        <v>6</v>
      </c>
      <c r="B10" s="255" t="s">
        <v>31</v>
      </c>
      <c r="C10" s="256" t="s">
        <v>79</v>
      </c>
      <c r="D10" s="257"/>
      <c r="E10" s="274">
        <v>1</v>
      </c>
      <c r="F10" s="275">
        <v>4</v>
      </c>
      <c r="G10" s="274">
        <v>6</v>
      </c>
      <c r="H10" s="275">
        <v>1</v>
      </c>
      <c r="I10" s="274"/>
      <c r="J10" s="276"/>
      <c r="K10" s="283">
        <v>18840</v>
      </c>
      <c r="L10" s="216">
        <f t="shared" si="0"/>
        <v>6</v>
      </c>
    </row>
    <row r="11" spans="1:12" ht="15">
      <c r="A11" s="237">
        <v>7</v>
      </c>
      <c r="B11" s="255" t="s">
        <v>30</v>
      </c>
      <c r="C11" s="256" t="s">
        <v>80</v>
      </c>
      <c r="D11" s="257"/>
      <c r="E11" s="274">
        <v>3</v>
      </c>
      <c r="F11" s="275">
        <v>2</v>
      </c>
      <c r="G11" s="274">
        <v>2</v>
      </c>
      <c r="H11" s="275">
        <v>2</v>
      </c>
      <c r="I11" s="274"/>
      <c r="J11" s="276"/>
      <c r="K11" s="284">
        <v>18310</v>
      </c>
      <c r="L11" s="216">
        <f t="shared" si="0"/>
        <v>6</v>
      </c>
    </row>
    <row r="12" spans="1:12" ht="15">
      <c r="A12" s="237">
        <v>8</v>
      </c>
      <c r="B12" s="255" t="s">
        <v>47</v>
      </c>
      <c r="C12" s="256" t="s">
        <v>82</v>
      </c>
      <c r="D12" s="257" t="s">
        <v>159</v>
      </c>
      <c r="E12" s="274">
        <v>1.5</v>
      </c>
      <c r="F12" s="275">
        <v>2</v>
      </c>
      <c r="G12" s="274">
        <v>8</v>
      </c>
      <c r="H12" s="275">
        <v>3</v>
      </c>
      <c r="I12" s="274"/>
      <c r="J12" s="276"/>
      <c r="K12" s="283">
        <v>18890</v>
      </c>
      <c r="L12" s="216">
        <f t="shared" si="0"/>
        <v>6.5</v>
      </c>
    </row>
    <row r="13" spans="1:12" ht="15">
      <c r="A13" s="237">
        <v>9</v>
      </c>
      <c r="B13" s="255" t="s">
        <v>69</v>
      </c>
      <c r="C13" s="256" t="s">
        <v>87</v>
      </c>
      <c r="D13" s="257" t="s">
        <v>201</v>
      </c>
      <c r="E13" s="274">
        <v>1</v>
      </c>
      <c r="F13" s="275">
        <v>3</v>
      </c>
      <c r="G13" s="274">
        <v>3</v>
      </c>
      <c r="H13" s="275">
        <v>5</v>
      </c>
      <c r="I13" s="274"/>
      <c r="J13" s="276"/>
      <c r="K13" s="283">
        <v>21700</v>
      </c>
      <c r="L13" s="216">
        <f t="shared" si="0"/>
        <v>7</v>
      </c>
    </row>
    <row r="14" spans="1:12" s="60" customFormat="1" ht="15">
      <c r="A14" s="237">
        <v>10</v>
      </c>
      <c r="B14" s="255" t="s">
        <v>23</v>
      </c>
      <c r="C14" s="256" t="s">
        <v>81</v>
      </c>
      <c r="D14" s="257" t="s">
        <v>193</v>
      </c>
      <c r="E14" s="274">
        <v>2</v>
      </c>
      <c r="F14" s="275">
        <v>6</v>
      </c>
      <c r="G14" s="274">
        <v>1</v>
      </c>
      <c r="H14" s="275">
        <v>5</v>
      </c>
      <c r="I14" s="274"/>
      <c r="J14" s="276"/>
      <c r="K14" s="285">
        <v>19020</v>
      </c>
      <c r="L14" s="216">
        <f t="shared" si="0"/>
        <v>8</v>
      </c>
    </row>
    <row r="15" spans="1:12" ht="15">
      <c r="A15" s="235">
        <v>11</v>
      </c>
      <c r="B15" s="12" t="s">
        <v>19</v>
      </c>
      <c r="C15" s="135" t="s">
        <v>81</v>
      </c>
      <c r="D15" s="222"/>
      <c r="E15" s="252">
        <v>5</v>
      </c>
      <c r="F15" s="253">
        <v>3</v>
      </c>
      <c r="G15" s="252">
        <v>10</v>
      </c>
      <c r="H15" s="253">
        <v>1</v>
      </c>
      <c r="I15" s="252"/>
      <c r="J15" s="254"/>
      <c r="K15" s="286">
        <v>13700</v>
      </c>
      <c r="L15" s="213">
        <f t="shared" si="0"/>
        <v>9</v>
      </c>
    </row>
    <row r="16" spans="1:12" ht="15">
      <c r="A16" s="235">
        <v>12</v>
      </c>
      <c r="B16" s="12" t="s">
        <v>68</v>
      </c>
      <c r="C16" s="135" t="s">
        <v>87</v>
      </c>
      <c r="D16" s="222" t="s">
        <v>204</v>
      </c>
      <c r="E16" s="252">
        <v>2</v>
      </c>
      <c r="F16" s="253">
        <v>3</v>
      </c>
      <c r="G16" s="252">
        <v>4</v>
      </c>
      <c r="H16" s="253">
        <v>5</v>
      </c>
      <c r="I16" s="252"/>
      <c r="J16" s="254"/>
      <c r="K16" s="286">
        <v>12300</v>
      </c>
      <c r="L16" s="213">
        <f t="shared" si="0"/>
        <v>9</v>
      </c>
    </row>
    <row r="17" spans="1:12" ht="15">
      <c r="A17" s="235">
        <v>13</v>
      </c>
      <c r="B17" s="12" t="s">
        <v>26</v>
      </c>
      <c r="C17" s="135" t="s">
        <v>81</v>
      </c>
      <c r="D17" s="222" t="s">
        <v>206</v>
      </c>
      <c r="E17" s="252">
        <v>6</v>
      </c>
      <c r="F17" s="253">
        <v>4</v>
      </c>
      <c r="G17" s="252">
        <v>4</v>
      </c>
      <c r="H17" s="253">
        <v>2</v>
      </c>
      <c r="I17" s="252"/>
      <c r="J17" s="254"/>
      <c r="K17" s="286">
        <v>15060</v>
      </c>
      <c r="L17" s="213">
        <f t="shared" si="0"/>
        <v>10</v>
      </c>
    </row>
    <row r="18" spans="1:12" ht="15">
      <c r="A18" s="235">
        <v>14</v>
      </c>
      <c r="B18" s="12" t="s">
        <v>20</v>
      </c>
      <c r="C18" s="135" t="s">
        <v>81</v>
      </c>
      <c r="D18" s="222"/>
      <c r="E18" s="252">
        <v>4</v>
      </c>
      <c r="F18" s="253">
        <v>2</v>
      </c>
      <c r="G18" s="252">
        <v>9</v>
      </c>
      <c r="H18" s="253">
        <v>5</v>
      </c>
      <c r="I18" s="252"/>
      <c r="J18" s="254"/>
      <c r="K18" s="286">
        <v>13840</v>
      </c>
      <c r="L18" s="213">
        <f t="shared" si="0"/>
        <v>11</v>
      </c>
    </row>
    <row r="19" spans="1:12" ht="15">
      <c r="A19" s="235">
        <v>15</v>
      </c>
      <c r="B19" s="12" t="s">
        <v>78</v>
      </c>
      <c r="C19" s="135" t="s">
        <v>89</v>
      </c>
      <c r="D19" s="222" t="s">
        <v>180</v>
      </c>
      <c r="E19" s="252">
        <v>6</v>
      </c>
      <c r="F19" s="253">
        <v>5</v>
      </c>
      <c r="G19" s="252">
        <v>4</v>
      </c>
      <c r="H19" s="253">
        <v>2</v>
      </c>
      <c r="I19" s="252"/>
      <c r="J19" s="254"/>
      <c r="K19" s="286">
        <v>13070</v>
      </c>
      <c r="L19" s="213">
        <f t="shared" si="0"/>
        <v>11</v>
      </c>
    </row>
    <row r="20" spans="1:12" ht="15">
      <c r="A20" s="235">
        <v>16</v>
      </c>
      <c r="B20" s="12" t="s">
        <v>18</v>
      </c>
      <c r="C20" s="135" t="s">
        <v>82</v>
      </c>
      <c r="D20" s="222" t="s">
        <v>203</v>
      </c>
      <c r="E20" s="252">
        <v>3</v>
      </c>
      <c r="F20" s="253">
        <v>1</v>
      </c>
      <c r="G20" s="252">
        <v>7</v>
      </c>
      <c r="H20" s="253">
        <v>10</v>
      </c>
      <c r="I20" s="252"/>
      <c r="J20" s="254"/>
      <c r="K20" s="286">
        <v>11750</v>
      </c>
      <c r="L20" s="213">
        <f t="shared" si="0"/>
        <v>11</v>
      </c>
    </row>
    <row r="21" spans="1:12" ht="15">
      <c r="A21" s="235">
        <v>17</v>
      </c>
      <c r="B21" s="12" t="s">
        <v>44</v>
      </c>
      <c r="C21" s="135" t="s">
        <v>82</v>
      </c>
      <c r="D21" s="222" t="s">
        <v>155</v>
      </c>
      <c r="E21" s="252">
        <v>1</v>
      </c>
      <c r="F21" s="253">
        <v>1</v>
      </c>
      <c r="G21" s="252">
        <v>10</v>
      </c>
      <c r="H21" s="253">
        <v>13</v>
      </c>
      <c r="I21" s="252"/>
      <c r="J21" s="254"/>
      <c r="K21" s="286">
        <v>21260</v>
      </c>
      <c r="L21" s="213">
        <f t="shared" si="0"/>
        <v>12</v>
      </c>
    </row>
    <row r="22" spans="1:12" ht="15">
      <c r="A22" s="235">
        <v>18</v>
      </c>
      <c r="B22" s="12" t="s">
        <v>46</v>
      </c>
      <c r="C22" s="135" t="s">
        <v>82</v>
      </c>
      <c r="D22" s="222" t="s">
        <v>190</v>
      </c>
      <c r="E22" s="252">
        <v>1</v>
      </c>
      <c r="F22" s="253">
        <v>5</v>
      </c>
      <c r="G22" s="252">
        <v>6</v>
      </c>
      <c r="H22" s="253">
        <v>9</v>
      </c>
      <c r="I22" s="252"/>
      <c r="J22" s="254"/>
      <c r="K22" s="286">
        <v>20120</v>
      </c>
      <c r="L22" s="213">
        <f t="shared" si="0"/>
        <v>12</v>
      </c>
    </row>
    <row r="23" spans="1:12" ht="15">
      <c r="A23" s="235">
        <v>19</v>
      </c>
      <c r="B23" s="12" t="s">
        <v>65</v>
      </c>
      <c r="C23" s="135" t="s">
        <v>86</v>
      </c>
      <c r="D23" s="222"/>
      <c r="E23" s="252">
        <v>2</v>
      </c>
      <c r="F23" s="253">
        <v>4</v>
      </c>
      <c r="G23" s="252">
        <v>6</v>
      </c>
      <c r="H23" s="253">
        <v>6</v>
      </c>
      <c r="I23" s="252"/>
      <c r="J23" s="254"/>
      <c r="K23" s="286">
        <v>18380</v>
      </c>
      <c r="L23" s="213">
        <f t="shared" si="0"/>
        <v>12</v>
      </c>
    </row>
    <row r="24" spans="1:12" ht="15.75" thickBot="1">
      <c r="A24" s="236">
        <v>20</v>
      </c>
      <c r="B24" s="46" t="s">
        <v>54</v>
      </c>
      <c r="C24" s="196" t="s">
        <v>82</v>
      </c>
      <c r="D24" s="243" t="s">
        <v>202</v>
      </c>
      <c r="E24" s="258">
        <v>4</v>
      </c>
      <c r="F24" s="259">
        <v>4</v>
      </c>
      <c r="G24" s="258">
        <v>7</v>
      </c>
      <c r="H24" s="259">
        <v>4</v>
      </c>
      <c r="I24" s="258"/>
      <c r="J24" s="260"/>
      <c r="K24" s="287">
        <v>15910</v>
      </c>
      <c r="L24" s="214">
        <f t="shared" si="0"/>
        <v>12</v>
      </c>
    </row>
    <row r="25" spans="1:12" ht="15.75" thickTop="1">
      <c r="A25" s="201">
        <v>21</v>
      </c>
      <c r="B25" s="49" t="s">
        <v>67</v>
      </c>
      <c r="C25" s="197" t="s">
        <v>87</v>
      </c>
      <c r="D25" s="234" t="s">
        <v>181</v>
      </c>
      <c r="E25" s="261">
        <v>3</v>
      </c>
      <c r="F25" s="262">
        <v>3</v>
      </c>
      <c r="G25" s="261">
        <v>6</v>
      </c>
      <c r="H25" s="262">
        <v>8</v>
      </c>
      <c r="I25" s="261"/>
      <c r="J25" s="263"/>
      <c r="K25" s="288">
        <v>15780</v>
      </c>
      <c r="L25" s="294">
        <f t="shared" si="0"/>
        <v>12</v>
      </c>
    </row>
    <row r="26" spans="1:12" ht="15">
      <c r="A26" s="200">
        <v>22</v>
      </c>
      <c r="B26" s="24" t="s">
        <v>43</v>
      </c>
      <c r="C26" s="136" t="s">
        <v>82</v>
      </c>
      <c r="D26" s="221" t="s">
        <v>185</v>
      </c>
      <c r="E26" s="252">
        <v>2</v>
      </c>
      <c r="F26" s="253">
        <v>5.5</v>
      </c>
      <c r="G26" s="252">
        <v>5</v>
      </c>
      <c r="H26" s="253">
        <v>10</v>
      </c>
      <c r="I26" s="252"/>
      <c r="J26" s="254"/>
      <c r="K26" s="289">
        <v>11980</v>
      </c>
      <c r="L26" s="211">
        <f t="shared" si="0"/>
        <v>12.5</v>
      </c>
    </row>
    <row r="27" spans="1:12" ht="15">
      <c r="A27" s="200">
        <v>23</v>
      </c>
      <c r="B27" s="24" t="s">
        <v>49</v>
      </c>
      <c r="C27" s="136" t="s">
        <v>82</v>
      </c>
      <c r="D27" s="221" t="s">
        <v>195</v>
      </c>
      <c r="E27" s="252">
        <v>5</v>
      </c>
      <c r="F27" s="253">
        <v>2</v>
      </c>
      <c r="G27" s="252">
        <v>10</v>
      </c>
      <c r="H27" s="253">
        <v>6</v>
      </c>
      <c r="I27" s="252"/>
      <c r="J27" s="254"/>
      <c r="K27" s="289">
        <v>20800</v>
      </c>
      <c r="L27" s="211">
        <f t="shared" si="0"/>
        <v>13</v>
      </c>
    </row>
    <row r="28" spans="1:12" ht="15">
      <c r="A28" s="200">
        <v>24</v>
      </c>
      <c r="B28" s="24" t="s">
        <v>32</v>
      </c>
      <c r="C28" s="136" t="s">
        <v>79</v>
      </c>
      <c r="D28" s="221"/>
      <c r="E28" s="252">
        <v>3</v>
      </c>
      <c r="F28" s="253">
        <v>7</v>
      </c>
      <c r="G28" s="252">
        <v>3</v>
      </c>
      <c r="H28" s="253">
        <v>9</v>
      </c>
      <c r="I28" s="252"/>
      <c r="J28" s="254"/>
      <c r="K28" s="289">
        <v>15150</v>
      </c>
      <c r="L28" s="211">
        <f t="shared" si="0"/>
        <v>13</v>
      </c>
    </row>
    <row r="29" spans="1:12" ht="15">
      <c r="A29" s="200">
        <v>25</v>
      </c>
      <c r="B29" s="24" t="s">
        <v>76</v>
      </c>
      <c r="C29" s="136" t="s">
        <v>89</v>
      </c>
      <c r="D29" s="221" t="s">
        <v>251</v>
      </c>
      <c r="E29" s="252">
        <v>5</v>
      </c>
      <c r="F29" s="253">
        <v>7</v>
      </c>
      <c r="G29" s="252">
        <v>4</v>
      </c>
      <c r="H29" s="253">
        <v>4</v>
      </c>
      <c r="I29" s="252"/>
      <c r="J29" s="254"/>
      <c r="K29" s="289">
        <v>12230</v>
      </c>
      <c r="L29" s="211">
        <f t="shared" si="0"/>
        <v>13</v>
      </c>
    </row>
    <row r="30" spans="1:12" ht="15">
      <c r="A30" s="200">
        <v>26</v>
      </c>
      <c r="B30" s="24" t="s">
        <v>25</v>
      </c>
      <c r="C30" s="136" t="s">
        <v>81</v>
      </c>
      <c r="D30" s="221"/>
      <c r="E30" s="252">
        <v>4</v>
      </c>
      <c r="F30" s="253">
        <v>7</v>
      </c>
      <c r="G30" s="252">
        <v>2</v>
      </c>
      <c r="H30" s="253">
        <v>13</v>
      </c>
      <c r="I30" s="252"/>
      <c r="J30" s="254"/>
      <c r="K30" s="289">
        <v>5450</v>
      </c>
      <c r="L30" s="211">
        <f t="shared" si="0"/>
        <v>13</v>
      </c>
    </row>
    <row r="31" spans="1:12" ht="15">
      <c r="A31" s="200">
        <v>27</v>
      </c>
      <c r="B31" s="24" t="s">
        <v>33</v>
      </c>
      <c r="C31" s="136" t="s">
        <v>79</v>
      </c>
      <c r="D31" s="221"/>
      <c r="E31" s="252">
        <v>3</v>
      </c>
      <c r="F31" s="253">
        <v>2</v>
      </c>
      <c r="G31" s="252">
        <v>9</v>
      </c>
      <c r="H31" s="253">
        <v>9</v>
      </c>
      <c r="I31" s="252"/>
      <c r="J31" s="254"/>
      <c r="K31" s="289">
        <v>9860</v>
      </c>
      <c r="L31" s="211">
        <f t="shared" si="0"/>
        <v>14</v>
      </c>
    </row>
    <row r="32" spans="1:12" ht="15">
      <c r="A32" s="200">
        <v>28</v>
      </c>
      <c r="B32" s="24" t="s">
        <v>29</v>
      </c>
      <c r="C32" s="136" t="s">
        <v>80</v>
      </c>
      <c r="D32" s="221"/>
      <c r="E32" s="252">
        <v>7</v>
      </c>
      <c r="F32" s="253">
        <v>6</v>
      </c>
      <c r="G32" s="252">
        <v>5</v>
      </c>
      <c r="H32" s="253">
        <v>4</v>
      </c>
      <c r="I32" s="252"/>
      <c r="J32" s="254"/>
      <c r="K32" s="289">
        <v>13610</v>
      </c>
      <c r="L32" s="211">
        <f t="shared" si="0"/>
        <v>15</v>
      </c>
    </row>
    <row r="33" spans="1:12" ht="15">
      <c r="A33" s="200">
        <v>29</v>
      </c>
      <c r="B33" s="24" t="s">
        <v>64</v>
      </c>
      <c r="C33" s="136" t="s">
        <v>86</v>
      </c>
      <c r="D33" s="221"/>
      <c r="E33" s="252">
        <v>5</v>
      </c>
      <c r="F33" s="253">
        <v>8</v>
      </c>
      <c r="G33" s="252">
        <v>2</v>
      </c>
      <c r="H33" s="253">
        <v>8</v>
      </c>
      <c r="I33" s="252"/>
      <c r="J33" s="254"/>
      <c r="K33" s="289">
        <v>11900</v>
      </c>
      <c r="L33" s="211">
        <f t="shared" si="0"/>
        <v>15</v>
      </c>
    </row>
    <row r="34" spans="1:12" ht="15">
      <c r="A34" s="200">
        <v>30</v>
      </c>
      <c r="B34" s="24" t="s">
        <v>39</v>
      </c>
      <c r="C34" s="136" t="s">
        <v>82</v>
      </c>
      <c r="D34" s="221" t="s">
        <v>183</v>
      </c>
      <c r="E34" s="252">
        <v>7</v>
      </c>
      <c r="F34" s="253">
        <v>7</v>
      </c>
      <c r="G34" s="252">
        <v>1</v>
      </c>
      <c r="H34" s="253">
        <v>11</v>
      </c>
      <c r="I34" s="252"/>
      <c r="J34" s="254"/>
      <c r="K34" s="289">
        <v>11600</v>
      </c>
      <c r="L34" s="211">
        <f t="shared" si="0"/>
        <v>15</v>
      </c>
    </row>
    <row r="35" spans="1:12" ht="15">
      <c r="A35" s="200">
        <v>31</v>
      </c>
      <c r="B35" s="24" t="s">
        <v>16</v>
      </c>
      <c r="C35" s="136" t="s">
        <v>83</v>
      </c>
      <c r="D35" s="221"/>
      <c r="E35" s="252">
        <v>7</v>
      </c>
      <c r="F35" s="253">
        <v>4</v>
      </c>
      <c r="G35" s="252">
        <v>11</v>
      </c>
      <c r="H35" s="253">
        <v>4</v>
      </c>
      <c r="I35" s="252"/>
      <c r="J35" s="254"/>
      <c r="K35" s="289">
        <v>10710</v>
      </c>
      <c r="L35" s="211">
        <f t="shared" si="0"/>
        <v>15</v>
      </c>
    </row>
    <row r="36" spans="1:12" ht="15">
      <c r="A36" s="200">
        <v>32</v>
      </c>
      <c r="B36" s="24" t="s">
        <v>51</v>
      </c>
      <c r="C36" s="136" t="s">
        <v>82</v>
      </c>
      <c r="D36" s="221" t="s">
        <v>156</v>
      </c>
      <c r="E36" s="252">
        <v>1</v>
      </c>
      <c r="F36" s="253">
        <v>1</v>
      </c>
      <c r="G36" s="252">
        <v>13</v>
      </c>
      <c r="H36" s="253">
        <v>13</v>
      </c>
      <c r="I36" s="252"/>
      <c r="J36" s="254"/>
      <c r="K36" s="289">
        <v>7500</v>
      </c>
      <c r="L36" s="211">
        <f t="shared" si="0"/>
        <v>15</v>
      </c>
    </row>
    <row r="37" spans="1:12" ht="15">
      <c r="A37" s="200">
        <v>33</v>
      </c>
      <c r="B37" s="24" t="s">
        <v>40</v>
      </c>
      <c r="C37" s="136" t="s">
        <v>82</v>
      </c>
      <c r="D37" s="221" t="s">
        <v>189</v>
      </c>
      <c r="E37" s="252">
        <v>1</v>
      </c>
      <c r="F37" s="253">
        <v>7</v>
      </c>
      <c r="G37" s="252">
        <v>9</v>
      </c>
      <c r="H37" s="253">
        <v>11</v>
      </c>
      <c r="I37" s="252"/>
      <c r="J37" s="254"/>
      <c r="K37" s="289">
        <v>14050</v>
      </c>
      <c r="L37" s="211">
        <f aca="true" t="shared" si="1" ref="L37:L72">SUM(E37:J37)-MAX(E37:H37)</f>
        <v>17</v>
      </c>
    </row>
    <row r="38" spans="1:12" ht="15">
      <c r="A38" s="200">
        <v>34</v>
      </c>
      <c r="B38" s="24" t="s">
        <v>28</v>
      </c>
      <c r="C38" s="136" t="s">
        <v>80</v>
      </c>
      <c r="D38" s="221"/>
      <c r="E38" s="252">
        <v>5</v>
      </c>
      <c r="F38" s="253">
        <v>6</v>
      </c>
      <c r="G38" s="252">
        <v>8</v>
      </c>
      <c r="H38" s="253">
        <v>6</v>
      </c>
      <c r="I38" s="252"/>
      <c r="J38" s="254"/>
      <c r="K38" s="289">
        <v>12080</v>
      </c>
      <c r="L38" s="211">
        <f t="shared" si="1"/>
        <v>17</v>
      </c>
    </row>
    <row r="39" spans="1:12" ht="15">
      <c r="A39" s="200">
        <v>35</v>
      </c>
      <c r="B39" s="24" t="s">
        <v>160</v>
      </c>
      <c r="C39" s="136" t="s">
        <v>83</v>
      </c>
      <c r="D39" s="221"/>
      <c r="E39" s="252">
        <v>9</v>
      </c>
      <c r="F39" s="253">
        <v>9</v>
      </c>
      <c r="G39" s="252">
        <v>7</v>
      </c>
      <c r="H39" s="253">
        <v>1</v>
      </c>
      <c r="I39" s="252"/>
      <c r="J39" s="254"/>
      <c r="K39" s="289">
        <v>11640</v>
      </c>
      <c r="L39" s="211">
        <f t="shared" si="1"/>
        <v>17</v>
      </c>
    </row>
    <row r="40" spans="1:12" ht="15">
      <c r="A40" s="200">
        <v>36</v>
      </c>
      <c r="B40" s="24" t="s">
        <v>27</v>
      </c>
      <c r="C40" s="136" t="s">
        <v>80</v>
      </c>
      <c r="D40" s="221"/>
      <c r="E40" s="252">
        <v>4</v>
      </c>
      <c r="F40" s="253">
        <v>5</v>
      </c>
      <c r="G40" s="252">
        <v>8</v>
      </c>
      <c r="H40" s="253">
        <v>8</v>
      </c>
      <c r="I40" s="252"/>
      <c r="J40" s="254"/>
      <c r="K40" s="289">
        <v>11300</v>
      </c>
      <c r="L40" s="211">
        <f t="shared" si="1"/>
        <v>17</v>
      </c>
    </row>
    <row r="41" spans="1:12" ht="15">
      <c r="A41" s="200">
        <v>37</v>
      </c>
      <c r="B41" s="24" t="s">
        <v>56</v>
      </c>
      <c r="C41" s="136" t="s">
        <v>84</v>
      </c>
      <c r="D41" s="221" t="s">
        <v>198</v>
      </c>
      <c r="E41" s="252">
        <v>3</v>
      </c>
      <c r="F41" s="253">
        <v>1</v>
      </c>
      <c r="G41" s="252">
        <v>13</v>
      </c>
      <c r="H41" s="253">
        <v>13</v>
      </c>
      <c r="I41" s="252"/>
      <c r="J41" s="254"/>
      <c r="K41" s="289">
        <v>10480</v>
      </c>
      <c r="L41" s="211">
        <f t="shared" si="1"/>
        <v>17</v>
      </c>
    </row>
    <row r="42" spans="1:12" ht="15">
      <c r="A42" s="200">
        <v>38</v>
      </c>
      <c r="B42" s="24" t="s">
        <v>21</v>
      </c>
      <c r="C42" s="136" t="s">
        <v>81</v>
      </c>
      <c r="D42" s="221" t="s">
        <v>194</v>
      </c>
      <c r="E42" s="252">
        <v>4</v>
      </c>
      <c r="F42" s="253">
        <v>8</v>
      </c>
      <c r="G42" s="252">
        <v>5</v>
      </c>
      <c r="H42" s="253">
        <v>8</v>
      </c>
      <c r="I42" s="252"/>
      <c r="J42" s="254"/>
      <c r="K42" s="289">
        <v>9990</v>
      </c>
      <c r="L42" s="211">
        <f t="shared" si="1"/>
        <v>17</v>
      </c>
    </row>
    <row r="43" spans="1:12" ht="15">
      <c r="A43" s="200">
        <v>39</v>
      </c>
      <c r="B43" s="24" t="s">
        <v>162</v>
      </c>
      <c r="C43" s="136" t="s">
        <v>85</v>
      </c>
      <c r="D43" s="221" t="s">
        <v>192</v>
      </c>
      <c r="E43" s="252">
        <v>9</v>
      </c>
      <c r="F43" s="253">
        <v>9</v>
      </c>
      <c r="G43" s="252">
        <v>5</v>
      </c>
      <c r="H43" s="253">
        <v>3</v>
      </c>
      <c r="I43" s="252"/>
      <c r="J43" s="254"/>
      <c r="K43" s="289">
        <v>9440</v>
      </c>
      <c r="L43" s="211">
        <f t="shared" si="1"/>
        <v>17</v>
      </c>
    </row>
    <row r="44" spans="1:12" ht="15">
      <c r="A44" s="200">
        <v>40</v>
      </c>
      <c r="B44" s="24" t="s">
        <v>63</v>
      </c>
      <c r="C44" s="136" t="s">
        <v>86</v>
      </c>
      <c r="D44" s="221"/>
      <c r="E44" s="252">
        <v>5</v>
      </c>
      <c r="F44" s="253">
        <v>6</v>
      </c>
      <c r="G44" s="252">
        <v>10</v>
      </c>
      <c r="H44" s="253">
        <v>6</v>
      </c>
      <c r="I44" s="252"/>
      <c r="J44" s="254"/>
      <c r="K44" s="289">
        <v>9100</v>
      </c>
      <c r="L44" s="211">
        <f t="shared" si="1"/>
        <v>17</v>
      </c>
    </row>
    <row r="45" spans="1:12" ht="15">
      <c r="A45" s="200">
        <v>41</v>
      </c>
      <c r="B45" s="24" t="s">
        <v>52</v>
      </c>
      <c r="C45" s="136" t="s">
        <v>82</v>
      </c>
      <c r="D45" s="221" t="s">
        <v>191</v>
      </c>
      <c r="E45" s="252">
        <v>1</v>
      </c>
      <c r="F45" s="253">
        <v>3</v>
      </c>
      <c r="G45" s="252">
        <v>13</v>
      </c>
      <c r="H45" s="253">
        <v>13</v>
      </c>
      <c r="I45" s="252"/>
      <c r="J45" s="254"/>
      <c r="K45" s="289">
        <v>7270</v>
      </c>
      <c r="L45" s="211">
        <f t="shared" si="1"/>
        <v>17</v>
      </c>
    </row>
    <row r="46" spans="1:12" ht="15">
      <c r="A46" s="200">
        <v>42</v>
      </c>
      <c r="B46" s="24" t="s">
        <v>53</v>
      </c>
      <c r="C46" s="136" t="s">
        <v>82</v>
      </c>
      <c r="D46" s="221" t="s">
        <v>200</v>
      </c>
      <c r="E46" s="252">
        <v>3</v>
      </c>
      <c r="F46" s="253">
        <v>2</v>
      </c>
      <c r="G46" s="252">
        <v>13</v>
      </c>
      <c r="H46" s="253">
        <v>13</v>
      </c>
      <c r="I46" s="252"/>
      <c r="J46" s="254"/>
      <c r="K46" s="289">
        <v>9920</v>
      </c>
      <c r="L46" s="211">
        <f t="shared" si="1"/>
        <v>18</v>
      </c>
    </row>
    <row r="47" spans="1:12" ht="15">
      <c r="A47" s="200">
        <v>43</v>
      </c>
      <c r="B47" s="24" t="s">
        <v>35</v>
      </c>
      <c r="C47" s="136" t="s">
        <v>79</v>
      </c>
      <c r="D47" s="221"/>
      <c r="E47" s="252">
        <v>2</v>
      </c>
      <c r="F47" s="253">
        <v>4</v>
      </c>
      <c r="G47" s="252">
        <v>13</v>
      </c>
      <c r="H47" s="253">
        <v>13</v>
      </c>
      <c r="I47" s="252"/>
      <c r="J47" s="254"/>
      <c r="K47" s="289">
        <v>5270</v>
      </c>
      <c r="L47" s="211">
        <f t="shared" si="1"/>
        <v>19</v>
      </c>
    </row>
    <row r="48" spans="1:12" ht="15">
      <c r="A48" s="200">
        <v>44</v>
      </c>
      <c r="B48" s="24" t="s">
        <v>75</v>
      </c>
      <c r="C48" s="136" t="s">
        <v>89</v>
      </c>
      <c r="D48" s="221"/>
      <c r="E48" s="252">
        <v>8</v>
      </c>
      <c r="F48" s="253">
        <v>5</v>
      </c>
      <c r="G48" s="252">
        <v>8</v>
      </c>
      <c r="H48" s="253">
        <v>7</v>
      </c>
      <c r="I48" s="252"/>
      <c r="J48" s="254"/>
      <c r="K48" s="289">
        <v>10900</v>
      </c>
      <c r="L48" s="211">
        <f t="shared" si="1"/>
        <v>20</v>
      </c>
    </row>
    <row r="49" spans="1:12" ht="15">
      <c r="A49" s="200">
        <v>45</v>
      </c>
      <c r="B49" s="24" t="s">
        <v>70</v>
      </c>
      <c r="C49" s="136" t="s">
        <v>87</v>
      </c>
      <c r="D49" s="221"/>
      <c r="E49" s="252">
        <v>5</v>
      </c>
      <c r="F49" s="253">
        <v>8</v>
      </c>
      <c r="G49" s="252">
        <v>11</v>
      </c>
      <c r="H49" s="253">
        <v>7</v>
      </c>
      <c r="I49" s="252"/>
      <c r="J49" s="254"/>
      <c r="K49" s="289">
        <v>9700</v>
      </c>
      <c r="L49" s="211">
        <f t="shared" si="1"/>
        <v>20</v>
      </c>
    </row>
    <row r="50" spans="1:12" ht="15">
      <c r="A50" s="200">
        <v>46</v>
      </c>
      <c r="B50" s="24" t="s">
        <v>42</v>
      </c>
      <c r="C50" s="136" t="s">
        <v>82</v>
      </c>
      <c r="D50" s="221" t="s">
        <v>184</v>
      </c>
      <c r="E50" s="252">
        <v>4</v>
      </c>
      <c r="F50" s="253">
        <v>3</v>
      </c>
      <c r="G50" s="252">
        <v>13</v>
      </c>
      <c r="H50" s="253">
        <v>13</v>
      </c>
      <c r="I50" s="252"/>
      <c r="J50" s="254"/>
      <c r="K50" s="289">
        <v>3450</v>
      </c>
      <c r="L50" s="211">
        <f t="shared" si="1"/>
        <v>20</v>
      </c>
    </row>
    <row r="51" spans="1:12" ht="15">
      <c r="A51" s="200">
        <v>47</v>
      </c>
      <c r="B51" s="24" t="s">
        <v>36</v>
      </c>
      <c r="C51" s="136" t="s">
        <v>79</v>
      </c>
      <c r="D51" s="221"/>
      <c r="E51" s="252">
        <v>6</v>
      </c>
      <c r="F51" s="253">
        <v>2</v>
      </c>
      <c r="G51" s="252">
        <v>13</v>
      </c>
      <c r="H51" s="253">
        <v>13</v>
      </c>
      <c r="I51" s="252"/>
      <c r="J51" s="254"/>
      <c r="K51" s="289">
        <v>4700</v>
      </c>
      <c r="L51" s="211">
        <f t="shared" si="1"/>
        <v>21</v>
      </c>
    </row>
    <row r="52" spans="1:12" ht="15">
      <c r="A52" s="200">
        <v>48</v>
      </c>
      <c r="B52" s="24" t="s">
        <v>72</v>
      </c>
      <c r="C52" s="136" t="s">
        <v>88</v>
      </c>
      <c r="D52" s="221"/>
      <c r="E52" s="252">
        <v>7</v>
      </c>
      <c r="F52" s="253">
        <v>1</v>
      </c>
      <c r="G52" s="252">
        <v>13</v>
      </c>
      <c r="H52" s="253">
        <v>13</v>
      </c>
      <c r="I52" s="252"/>
      <c r="J52" s="254"/>
      <c r="K52" s="289">
        <v>4070</v>
      </c>
      <c r="L52" s="211">
        <f t="shared" si="1"/>
        <v>21</v>
      </c>
    </row>
    <row r="53" spans="1:12" ht="15">
      <c r="A53" s="200">
        <v>49</v>
      </c>
      <c r="B53" s="24" t="s">
        <v>22</v>
      </c>
      <c r="C53" s="136" t="s">
        <v>81</v>
      </c>
      <c r="D53" s="221" t="s">
        <v>199</v>
      </c>
      <c r="E53" s="252">
        <v>6</v>
      </c>
      <c r="F53" s="253">
        <v>3</v>
      </c>
      <c r="G53" s="252">
        <v>13</v>
      </c>
      <c r="H53" s="253">
        <v>13</v>
      </c>
      <c r="I53" s="252"/>
      <c r="J53" s="254"/>
      <c r="K53" s="289">
        <v>3510</v>
      </c>
      <c r="L53" s="211">
        <f t="shared" si="1"/>
        <v>22</v>
      </c>
    </row>
    <row r="54" spans="1:12" ht="15">
      <c r="A54" s="200">
        <v>50</v>
      </c>
      <c r="B54" s="24" t="s">
        <v>59</v>
      </c>
      <c r="C54" s="136" t="s">
        <v>85</v>
      </c>
      <c r="D54" s="221"/>
      <c r="E54" s="252">
        <v>4</v>
      </c>
      <c r="F54" s="253">
        <v>5.5</v>
      </c>
      <c r="G54" s="252">
        <v>13</v>
      </c>
      <c r="H54" s="253">
        <v>13</v>
      </c>
      <c r="I54" s="252"/>
      <c r="J54" s="254"/>
      <c r="K54" s="289">
        <v>5880</v>
      </c>
      <c r="L54" s="211">
        <f t="shared" si="1"/>
        <v>22.5</v>
      </c>
    </row>
    <row r="55" spans="1:12" ht="15">
      <c r="A55" s="200">
        <v>51</v>
      </c>
      <c r="B55" s="24" t="s">
        <v>163</v>
      </c>
      <c r="C55" s="136" t="s">
        <v>81</v>
      </c>
      <c r="D55" s="221"/>
      <c r="E55" s="252">
        <v>9</v>
      </c>
      <c r="F55" s="253">
        <v>9</v>
      </c>
      <c r="G55" s="252">
        <v>7</v>
      </c>
      <c r="H55" s="253">
        <v>7</v>
      </c>
      <c r="I55" s="252"/>
      <c r="J55" s="254"/>
      <c r="K55" s="289">
        <v>8250</v>
      </c>
      <c r="L55" s="211">
        <f t="shared" si="1"/>
        <v>23</v>
      </c>
    </row>
    <row r="56" spans="1:12" ht="15">
      <c r="A56" s="200">
        <v>52</v>
      </c>
      <c r="B56" s="24" t="s">
        <v>66</v>
      </c>
      <c r="C56" s="136" t="s">
        <v>86</v>
      </c>
      <c r="D56" s="221" t="s">
        <v>187</v>
      </c>
      <c r="E56" s="252">
        <v>8</v>
      </c>
      <c r="F56" s="253">
        <v>6</v>
      </c>
      <c r="G56" s="252">
        <v>9</v>
      </c>
      <c r="H56" s="253">
        <v>10</v>
      </c>
      <c r="I56" s="252"/>
      <c r="J56" s="254"/>
      <c r="K56" s="289">
        <v>7780</v>
      </c>
      <c r="L56" s="211">
        <f t="shared" si="1"/>
        <v>23</v>
      </c>
    </row>
    <row r="57" spans="1:12" ht="15">
      <c r="A57" s="200">
        <v>53</v>
      </c>
      <c r="B57" s="24" t="s">
        <v>60</v>
      </c>
      <c r="C57" s="136" t="s">
        <v>85</v>
      </c>
      <c r="D57" s="221"/>
      <c r="E57" s="252">
        <v>8</v>
      </c>
      <c r="F57" s="253">
        <v>5</v>
      </c>
      <c r="G57" s="252">
        <v>11</v>
      </c>
      <c r="H57" s="253">
        <v>10</v>
      </c>
      <c r="I57" s="252"/>
      <c r="J57" s="254"/>
      <c r="K57" s="289">
        <v>6500</v>
      </c>
      <c r="L57" s="211">
        <f t="shared" si="1"/>
        <v>23</v>
      </c>
    </row>
    <row r="58" spans="1:12" ht="15">
      <c r="A58" s="200">
        <v>54</v>
      </c>
      <c r="B58" s="24" t="s">
        <v>41</v>
      </c>
      <c r="C58" s="136" t="s">
        <v>82</v>
      </c>
      <c r="D58" s="221" t="s">
        <v>182</v>
      </c>
      <c r="E58" s="252">
        <v>4</v>
      </c>
      <c r="F58" s="253">
        <v>6</v>
      </c>
      <c r="G58" s="252">
        <v>13</v>
      </c>
      <c r="H58" s="253">
        <v>13</v>
      </c>
      <c r="I58" s="252"/>
      <c r="J58" s="254"/>
      <c r="K58" s="289">
        <v>4090</v>
      </c>
      <c r="L58" s="211">
        <f t="shared" si="1"/>
        <v>23</v>
      </c>
    </row>
    <row r="59" spans="1:12" ht="15">
      <c r="A59" s="200">
        <v>55</v>
      </c>
      <c r="B59" s="24" t="s">
        <v>61</v>
      </c>
      <c r="C59" s="136" t="s">
        <v>85</v>
      </c>
      <c r="D59" s="221"/>
      <c r="E59" s="252">
        <v>8</v>
      </c>
      <c r="F59" s="253">
        <v>7</v>
      </c>
      <c r="G59" s="252">
        <v>12</v>
      </c>
      <c r="H59" s="253">
        <v>9</v>
      </c>
      <c r="I59" s="252"/>
      <c r="J59" s="254"/>
      <c r="K59" s="289">
        <v>7800</v>
      </c>
      <c r="L59" s="211">
        <f t="shared" si="1"/>
        <v>24</v>
      </c>
    </row>
    <row r="60" spans="1:12" ht="15">
      <c r="A60" s="200">
        <v>56</v>
      </c>
      <c r="B60" s="24" t="s">
        <v>37</v>
      </c>
      <c r="C60" s="136" t="s">
        <v>79</v>
      </c>
      <c r="D60" s="221"/>
      <c r="E60" s="252">
        <v>7</v>
      </c>
      <c r="F60" s="253">
        <v>4</v>
      </c>
      <c r="G60" s="252">
        <v>13</v>
      </c>
      <c r="H60" s="253">
        <v>13</v>
      </c>
      <c r="I60" s="252"/>
      <c r="J60" s="254"/>
      <c r="K60" s="289">
        <v>4050</v>
      </c>
      <c r="L60" s="211">
        <f t="shared" si="1"/>
        <v>24</v>
      </c>
    </row>
    <row r="61" spans="1:12" ht="15">
      <c r="A61" s="200">
        <v>57</v>
      </c>
      <c r="B61" s="24" t="s">
        <v>17</v>
      </c>
      <c r="C61" s="136" t="s">
        <v>83</v>
      </c>
      <c r="D61" s="221"/>
      <c r="E61" s="252">
        <v>7</v>
      </c>
      <c r="F61" s="253">
        <v>4</v>
      </c>
      <c r="G61" s="252">
        <v>13</v>
      </c>
      <c r="H61" s="253">
        <v>13</v>
      </c>
      <c r="I61" s="252"/>
      <c r="J61" s="254"/>
      <c r="K61" s="289">
        <v>2680</v>
      </c>
      <c r="L61" s="211">
        <f t="shared" si="1"/>
        <v>24</v>
      </c>
    </row>
    <row r="62" spans="1:12" ht="15">
      <c r="A62" s="200">
        <v>58</v>
      </c>
      <c r="B62" s="24" t="s">
        <v>77</v>
      </c>
      <c r="C62" s="136" t="s">
        <v>89</v>
      </c>
      <c r="D62" s="221" t="s">
        <v>188</v>
      </c>
      <c r="E62" s="252">
        <v>6</v>
      </c>
      <c r="F62" s="253">
        <v>8</v>
      </c>
      <c r="G62" s="252">
        <v>11</v>
      </c>
      <c r="H62" s="253">
        <v>12</v>
      </c>
      <c r="I62" s="252"/>
      <c r="J62" s="254"/>
      <c r="K62" s="289">
        <v>8240</v>
      </c>
      <c r="L62" s="211">
        <f t="shared" si="1"/>
        <v>25</v>
      </c>
    </row>
    <row r="63" spans="1:12" ht="15">
      <c r="A63" s="200">
        <v>59</v>
      </c>
      <c r="B63" s="24" t="s">
        <v>62</v>
      </c>
      <c r="C63" s="136" t="s">
        <v>85</v>
      </c>
      <c r="D63" s="221" t="s">
        <v>197</v>
      </c>
      <c r="E63" s="252">
        <v>8</v>
      </c>
      <c r="F63" s="253">
        <v>6</v>
      </c>
      <c r="G63" s="252">
        <v>12</v>
      </c>
      <c r="H63" s="253">
        <v>12</v>
      </c>
      <c r="I63" s="252"/>
      <c r="J63" s="254"/>
      <c r="K63" s="289">
        <v>6340</v>
      </c>
      <c r="L63" s="211">
        <f t="shared" si="1"/>
        <v>26</v>
      </c>
    </row>
    <row r="64" spans="1:12" ht="15">
      <c r="A64" s="200">
        <v>60</v>
      </c>
      <c r="B64" s="24" t="s">
        <v>57</v>
      </c>
      <c r="C64" s="136" t="s">
        <v>84</v>
      </c>
      <c r="D64" s="221" t="s">
        <v>186</v>
      </c>
      <c r="E64" s="252">
        <v>8</v>
      </c>
      <c r="F64" s="253">
        <v>5</v>
      </c>
      <c r="G64" s="252">
        <v>13</v>
      </c>
      <c r="H64" s="253">
        <v>13</v>
      </c>
      <c r="I64" s="252"/>
      <c r="J64" s="254"/>
      <c r="K64" s="289">
        <v>4340</v>
      </c>
      <c r="L64" s="211">
        <f t="shared" si="1"/>
        <v>26</v>
      </c>
    </row>
    <row r="65" spans="1:12" ht="15">
      <c r="A65" s="200">
        <v>61</v>
      </c>
      <c r="B65" s="24" t="s">
        <v>38</v>
      </c>
      <c r="C65" s="136" t="s">
        <v>79</v>
      </c>
      <c r="D65" s="221"/>
      <c r="E65" s="252">
        <v>6</v>
      </c>
      <c r="F65" s="253">
        <v>7</v>
      </c>
      <c r="G65" s="252">
        <v>13</v>
      </c>
      <c r="H65" s="253">
        <v>13</v>
      </c>
      <c r="I65" s="252"/>
      <c r="J65" s="254"/>
      <c r="K65" s="289">
        <v>3030</v>
      </c>
      <c r="L65" s="211">
        <f t="shared" si="1"/>
        <v>26</v>
      </c>
    </row>
    <row r="66" spans="1:12" ht="15">
      <c r="A66" s="200">
        <v>62</v>
      </c>
      <c r="B66" s="24" t="s">
        <v>74</v>
      </c>
      <c r="C66" s="136" t="s">
        <v>88</v>
      </c>
      <c r="D66" s="221"/>
      <c r="E66" s="252">
        <v>8</v>
      </c>
      <c r="F66" s="253">
        <v>5</v>
      </c>
      <c r="G66" s="252">
        <v>13</v>
      </c>
      <c r="H66" s="253">
        <v>13</v>
      </c>
      <c r="I66" s="252"/>
      <c r="J66" s="254"/>
      <c r="K66" s="289">
        <v>2030</v>
      </c>
      <c r="L66" s="211">
        <f t="shared" si="1"/>
        <v>26</v>
      </c>
    </row>
    <row r="67" spans="1:12" ht="15">
      <c r="A67" s="200">
        <v>63</v>
      </c>
      <c r="B67" s="24" t="s">
        <v>15</v>
      </c>
      <c r="C67" s="136" t="s">
        <v>83</v>
      </c>
      <c r="D67" s="221"/>
      <c r="E67" s="252">
        <v>5</v>
      </c>
      <c r="F67" s="253">
        <v>8</v>
      </c>
      <c r="G67" s="252">
        <v>13</v>
      </c>
      <c r="H67" s="253">
        <v>13</v>
      </c>
      <c r="I67" s="252"/>
      <c r="J67" s="254"/>
      <c r="K67" s="289">
        <v>2020</v>
      </c>
      <c r="L67" s="211">
        <f t="shared" si="1"/>
        <v>26</v>
      </c>
    </row>
    <row r="68" spans="1:12" ht="15">
      <c r="A68" s="200">
        <v>64</v>
      </c>
      <c r="B68" s="24" t="s">
        <v>71</v>
      </c>
      <c r="C68" s="136" t="s">
        <v>88</v>
      </c>
      <c r="D68" s="221"/>
      <c r="E68" s="252">
        <v>7</v>
      </c>
      <c r="F68" s="253">
        <v>7</v>
      </c>
      <c r="G68" s="252">
        <v>13</v>
      </c>
      <c r="H68" s="253">
        <v>13</v>
      </c>
      <c r="I68" s="252"/>
      <c r="J68" s="254"/>
      <c r="K68" s="289">
        <v>4060</v>
      </c>
      <c r="L68" s="211">
        <f t="shared" si="1"/>
        <v>27</v>
      </c>
    </row>
    <row r="69" spans="1:12" ht="15">
      <c r="A69" s="200">
        <v>65</v>
      </c>
      <c r="B69" s="24" t="s">
        <v>58</v>
      </c>
      <c r="C69" s="136" t="s">
        <v>84</v>
      </c>
      <c r="D69" s="221"/>
      <c r="E69" s="252">
        <v>6</v>
      </c>
      <c r="F69" s="253">
        <v>8</v>
      </c>
      <c r="G69" s="252">
        <v>13</v>
      </c>
      <c r="H69" s="253">
        <v>13</v>
      </c>
      <c r="I69" s="252"/>
      <c r="J69" s="254"/>
      <c r="K69" s="289">
        <v>3170</v>
      </c>
      <c r="L69" s="211">
        <f t="shared" si="1"/>
        <v>27</v>
      </c>
    </row>
    <row r="70" spans="1:12" ht="15">
      <c r="A70" s="200">
        <v>66</v>
      </c>
      <c r="B70" s="24" t="s">
        <v>73</v>
      </c>
      <c r="C70" s="136" t="s">
        <v>88</v>
      </c>
      <c r="D70" s="221"/>
      <c r="E70" s="252">
        <v>7</v>
      </c>
      <c r="F70" s="253">
        <v>8</v>
      </c>
      <c r="G70" s="252">
        <v>13</v>
      </c>
      <c r="H70" s="253">
        <v>13</v>
      </c>
      <c r="I70" s="252"/>
      <c r="J70" s="254"/>
      <c r="K70" s="289">
        <v>3220</v>
      </c>
      <c r="L70" s="211">
        <f t="shared" si="1"/>
        <v>28</v>
      </c>
    </row>
    <row r="71" spans="1:12" ht="15">
      <c r="A71" s="200">
        <v>67</v>
      </c>
      <c r="B71" s="24" t="s">
        <v>161</v>
      </c>
      <c r="C71" s="136" t="s">
        <v>83</v>
      </c>
      <c r="D71" s="221"/>
      <c r="E71" s="252">
        <v>9</v>
      </c>
      <c r="F71" s="253">
        <v>9</v>
      </c>
      <c r="G71" s="252">
        <v>12</v>
      </c>
      <c r="H71" s="253">
        <v>11</v>
      </c>
      <c r="I71" s="252"/>
      <c r="J71" s="254"/>
      <c r="K71" s="289">
        <v>4320</v>
      </c>
      <c r="L71" s="211">
        <f t="shared" si="1"/>
        <v>29</v>
      </c>
    </row>
    <row r="72" spans="1:12" ht="15.75" thickBot="1">
      <c r="A72" s="202">
        <v>68</v>
      </c>
      <c r="B72" s="53" t="s">
        <v>55</v>
      </c>
      <c r="C72" s="137" t="s">
        <v>84</v>
      </c>
      <c r="D72" s="264"/>
      <c r="E72" s="265">
        <v>8</v>
      </c>
      <c r="F72" s="266">
        <v>8</v>
      </c>
      <c r="G72" s="265">
        <v>13</v>
      </c>
      <c r="H72" s="266">
        <v>13</v>
      </c>
      <c r="I72" s="265"/>
      <c r="J72" s="267"/>
      <c r="K72" s="292">
        <v>1060</v>
      </c>
      <c r="L72" s="290">
        <f t="shared" si="1"/>
        <v>29</v>
      </c>
    </row>
    <row r="73" spans="1:12" ht="15.75" thickBot="1">
      <c r="A73" s="65"/>
      <c r="B73" s="66"/>
      <c r="C73" s="67"/>
      <c r="D73" s="56"/>
      <c r="E73" s="56"/>
      <c r="F73" s="43"/>
      <c r="G73" s="43"/>
      <c r="H73" s="33"/>
      <c r="I73" s="33"/>
      <c r="J73" s="268" t="s">
        <v>213</v>
      </c>
      <c r="K73" s="269">
        <f>SUM(K5:K72)</f>
        <v>728280</v>
      </c>
      <c r="L73" s="63"/>
    </row>
    <row r="74" spans="1:12" ht="15">
      <c r="A74" s="65"/>
      <c r="B74" s="25"/>
      <c r="C74" s="68"/>
      <c r="D74" s="21"/>
      <c r="E74" s="21"/>
      <c r="F74" s="57"/>
      <c r="G74" s="57"/>
      <c r="H74" s="33"/>
      <c r="I74" s="33"/>
      <c r="J74" s="33"/>
      <c r="L74" s="63"/>
    </row>
    <row r="75" spans="1:12" ht="15">
      <c r="A75" s="69"/>
      <c r="B75" s="18"/>
      <c r="C75" s="67"/>
      <c r="D75" s="58"/>
      <c r="E75" s="58"/>
      <c r="F75" s="43"/>
      <c r="G75" s="43"/>
      <c r="H75" s="33"/>
      <c r="I75" s="33"/>
      <c r="J75" s="33"/>
      <c r="L75" s="63"/>
    </row>
    <row r="76" spans="8:12" ht="15">
      <c r="H76" s="22"/>
      <c r="I76" s="22"/>
      <c r="J76" s="22"/>
      <c r="L76" s="70"/>
    </row>
    <row r="77" spans="8:12" ht="15">
      <c r="H77" s="22"/>
      <c r="I77" s="22"/>
      <c r="J77" s="22"/>
      <c r="L77" s="70"/>
    </row>
    <row r="78" spans="8:12" ht="15">
      <c r="H78" s="22"/>
      <c r="I78" s="22"/>
      <c r="J78" s="22"/>
      <c r="L78" s="70"/>
    </row>
    <row r="79" spans="8:12" ht="15">
      <c r="H79" s="22"/>
      <c r="I79" s="22"/>
      <c r="J79" s="22"/>
      <c r="L79" s="70"/>
    </row>
  </sheetData>
  <mergeCells count="3">
    <mergeCell ref="E3:F3"/>
    <mergeCell ref="G3:H3"/>
    <mergeCell ref="I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  <ignoredErrors>
    <ignoredError sqref="L5:L8 L9:L24 L25:L7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BO142"/>
  <sheetViews>
    <sheetView workbookViewId="0" topLeftCell="A1">
      <pane ySplit="4" topLeftCell="BM5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6.75390625" style="59" customWidth="1"/>
    <col min="2" max="2" width="25.75390625" style="34" customWidth="1"/>
    <col min="3" max="3" width="18.75390625" style="61" customWidth="1"/>
    <col min="4" max="4" width="15.75390625" style="40" customWidth="1"/>
    <col min="5" max="7" width="10.75390625" style="11" customWidth="1"/>
    <col min="8" max="8" width="9.75390625" style="62" customWidth="1"/>
    <col min="9" max="9" width="5.75390625" style="41" customWidth="1"/>
    <col min="10" max="16384" width="9.125" style="34" customWidth="1"/>
  </cols>
  <sheetData>
    <row r="1" ht="18.75">
      <c r="A1" s="273" t="s">
        <v>218</v>
      </c>
    </row>
    <row r="3" ht="15.75" thickBot="1">
      <c r="B3" s="60"/>
    </row>
    <row r="4" spans="1:9" ht="24.75" customHeight="1" thickBot="1">
      <c r="A4" s="245" t="s">
        <v>1</v>
      </c>
      <c r="B4" s="121" t="s">
        <v>0</v>
      </c>
      <c r="C4" s="121" t="s">
        <v>164</v>
      </c>
      <c r="D4" s="121" t="s">
        <v>165</v>
      </c>
      <c r="E4" s="270" t="s">
        <v>214</v>
      </c>
      <c r="F4" s="272" t="s">
        <v>215</v>
      </c>
      <c r="G4" s="271" t="s">
        <v>216</v>
      </c>
      <c r="H4" s="295" t="s">
        <v>219</v>
      </c>
      <c r="I4" s="63"/>
    </row>
    <row r="5" spans="1:67" ht="15.75">
      <c r="A5" s="238">
        <v>1</v>
      </c>
      <c r="B5" s="44" t="s">
        <v>50</v>
      </c>
      <c r="C5" s="195" t="s">
        <v>82</v>
      </c>
      <c r="D5" s="223" t="s">
        <v>157</v>
      </c>
      <c r="E5" s="71">
        <v>117.19</v>
      </c>
      <c r="F5" s="71">
        <v>58.5</v>
      </c>
      <c r="G5" s="203"/>
      <c r="H5" s="210">
        <f>SUM(E5:G5)</f>
        <v>175.69</v>
      </c>
      <c r="I5" s="38"/>
      <c r="J5" s="310" t="s">
        <v>246</v>
      </c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2"/>
      <c r="AU5" s="300"/>
      <c r="AV5" s="300"/>
      <c r="AW5" s="300"/>
      <c r="AX5" s="300"/>
      <c r="AY5" s="300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</row>
    <row r="6" spans="1:67" ht="15">
      <c r="A6" s="239">
        <v>2</v>
      </c>
      <c r="B6" s="5" t="s">
        <v>34</v>
      </c>
      <c r="C6" s="133" t="s">
        <v>79</v>
      </c>
      <c r="D6" s="219" t="s">
        <v>205</v>
      </c>
      <c r="E6" s="7">
        <v>107.71</v>
      </c>
      <c r="F6" s="7">
        <v>67.04</v>
      </c>
      <c r="G6" s="204"/>
      <c r="H6" s="211">
        <f aca="true" t="shared" si="0" ref="H6:H36">SUM(E6:G6)</f>
        <v>174.75</v>
      </c>
      <c r="I6" s="38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2"/>
      <c r="AU6" s="300"/>
      <c r="AV6" s="300"/>
      <c r="AW6" s="300"/>
      <c r="AX6" s="300"/>
      <c r="AY6" s="300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</row>
    <row r="7" spans="1:67" ht="15">
      <c r="A7" s="239">
        <v>3</v>
      </c>
      <c r="B7" s="5" t="s">
        <v>48</v>
      </c>
      <c r="C7" s="133" t="s">
        <v>82</v>
      </c>
      <c r="D7" s="219" t="s">
        <v>158</v>
      </c>
      <c r="E7" s="7">
        <v>111.43</v>
      </c>
      <c r="F7" s="7">
        <v>62.89</v>
      </c>
      <c r="G7" s="204"/>
      <c r="H7" s="211">
        <f t="shared" si="0"/>
        <v>174.32</v>
      </c>
      <c r="I7" s="38"/>
      <c r="J7" s="303" t="s">
        <v>221</v>
      </c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2"/>
      <c r="AU7" s="300"/>
      <c r="AV7" s="300"/>
      <c r="AW7" s="300"/>
      <c r="AX7" s="300"/>
      <c r="AY7" s="300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</row>
    <row r="8" spans="1:67" ht="15">
      <c r="A8" s="237">
        <v>4</v>
      </c>
      <c r="B8" s="8" t="s">
        <v>30</v>
      </c>
      <c r="C8" s="134" t="s">
        <v>80</v>
      </c>
      <c r="D8" s="220"/>
      <c r="E8" s="10">
        <v>92.86</v>
      </c>
      <c r="F8" s="10">
        <v>71.19</v>
      </c>
      <c r="G8" s="205"/>
      <c r="H8" s="212">
        <f t="shared" si="0"/>
        <v>164.05</v>
      </c>
      <c r="I8" s="38"/>
      <c r="J8" s="304" t="s">
        <v>222</v>
      </c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2"/>
      <c r="AU8" s="300"/>
      <c r="AV8" s="300"/>
      <c r="AW8" s="300"/>
      <c r="AX8" s="300"/>
      <c r="AY8" s="300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</row>
    <row r="9" spans="1:67" ht="15">
      <c r="A9" s="237">
        <v>5</v>
      </c>
      <c r="B9" s="8" t="s">
        <v>69</v>
      </c>
      <c r="C9" s="134" t="s">
        <v>87</v>
      </c>
      <c r="D9" s="220" t="s">
        <v>201</v>
      </c>
      <c r="E9" s="10">
        <v>105.86</v>
      </c>
      <c r="F9" s="10">
        <v>52.65</v>
      </c>
      <c r="G9" s="205"/>
      <c r="H9" s="212">
        <f t="shared" si="0"/>
        <v>158.51</v>
      </c>
      <c r="I9" s="38"/>
      <c r="J9" s="305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2"/>
      <c r="AU9" s="300"/>
      <c r="AV9" s="300"/>
      <c r="AW9" s="300"/>
      <c r="AX9" s="300"/>
      <c r="AY9" s="300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</row>
    <row r="10" spans="1:67" s="37" customFormat="1" ht="15">
      <c r="A10" s="237">
        <v>6</v>
      </c>
      <c r="B10" s="8" t="s">
        <v>47</v>
      </c>
      <c r="C10" s="134" t="s">
        <v>82</v>
      </c>
      <c r="D10" s="220" t="s">
        <v>159</v>
      </c>
      <c r="E10" s="10">
        <v>109.57</v>
      </c>
      <c r="F10" s="10">
        <v>42.41</v>
      </c>
      <c r="G10" s="205"/>
      <c r="H10" s="212">
        <f t="shared" si="0"/>
        <v>151.98</v>
      </c>
      <c r="I10" s="38"/>
      <c r="J10" s="306" t="s">
        <v>223</v>
      </c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2"/>
      <c r="AU10" s="300"/>
      <c r="AV10" s="300"/>
      <c r="AW10" s="300"/>
      <c r="AX10" s="300"/>
      <c r="AY10" s="300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</row>
    <row r="11" spans="1:67" ht="15">
      <c r="A11" s="237">
        <v>7</v>
      </c>
      <c r="B11" s="8" t="s">
        <v>31</v>
      </c>
      <c r="C11" s="134" t="s">
        <v>79</v>
      </c>
      <c r="D11" s="220"/>
      <c r="E11" s="10">
        <v>94.71</v>
      </c>
      <c r="F11" s="10">
        <v>55.58</v>
      </c>
      <c r="G11" s="205"/>
      <c r="H11" s="212">
        <f t="shared" si="0"/>
        <v>150.29</v>
      </c>
      <c r="I11" s="38"/>
      <c r="J11" s="305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2"/>
      <c r="AU11" s="300"/>
      <c r="AV11" s="300"/>
      <c r="AW11" s="300"/>
      <c r="AX11" s="300"/>
      <c r="AY11" s="300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</row>
    <row r="12" spans="1:67" ht="15">
      <c r="A12" s="237">
        <v>8</v>
      </c>
      <c r="B12" s="8" t="s">
        <v>24</v>
      </c>
      <c r="C12" s="134" t="s">
        <v>81</v>
      </c>
      <c r="D12" s="220" t="s">
        <v>196</v>
      </c>
      <c r="E12" s="10">
        <v>98.43</v>
      </c>
      <c r="F12" s="10">
        <v>51.19</v>
      </c>
      <c r="G12" s="205"/>
      <c r="H12" s="212">
        <f t="shared" si="0"/>
        <v>149.62</v>
      </c>
      <c r="I12" s="38"/>
      <c r="J12" s="307" t="s">
        <v>224</v>
      </c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2"/>
      <c r="AU12" s="300"/>
      <c r="AV12" s="300"/>
      <c r="AW12" s="300"/>
      <c r="AX12" s="300"/>
      <c r="AY12" s="300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</row>
    <row r="13" spans="1:67" ht="15">
      <c r="A13" s="237">
        <v>9</v>
      </c>
      <c r="B13" s="8" t="s">
        <v>45</v>
      </c>
      <c r="C13" s="134" t="s">
        <v>82</v>
      </c>
      <c r="D13" s="220" t="s">
        <v>166</v>
      </c>
      <c r="E13" s="10">
        <v>61.29</v>
      </c>
      <c r="F13" s="10">
        <v>75.35</v>
      </c>
      <c r="G13" s="205"/>
      <c r="H13" s="212">
        <f t="shared" si="0"/>
        <v>136.64</v>
      </c>
      <c r="I13" s="38"/>
      <c r="J13" s="304" t="s">
        <v>225</v>
      </c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2"/>
      <c r="AU13" s="300"/>
      <c r="AV13" s="300"/>
      <c r="AW13" s="300"/>
      <c r="AX13" s="300"/>
      <c r="AY13" s="300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</row>
    <row r="14" spans="1:67" s="60" customFormat="1" ht="15">
      <c r="A14" s="237">
        <v>10</v>
      </c>
      <c r="B14" s="8" t="s">
        <v>68</v>
      </c>
      <c r="C14" s="134" t="s">
        <v>87</v>
      </c>
      <c r="D14" s="220" t="s">
        <v>204</v>
      </c>
      <c r="E14" s="10">
        <v>91</v>
      </c>
      <c r="F14" s="10">
        <v>45.34</v>
      </c>
      <c r="G14" s="205"/>
      <c r="H14" s="212">
        <f t="shared" si="0"/>
        <v>136.34</v>
      </c>
      <c r="I14" s="38"/>
      <c r="J14" s="308" t="s">
        <v>226</v>
      </c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2"/>
      <c r="AU14" s="300"/>
      <c r="AV14" s="300"/>
      <c r="AW14" s="300"/>
      <c r="AX14" s="300"/>
      <c r="AY14" s="300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</row>
    <row r="15" spans="1:67" ht="15">
      <c r="A15" s="235">
        <v>11</v>
      </c>
      <c r="B15" s="12" t="s">
        <v>23</v>
      </c>
      <c r="C15" s="135" t="s">
        <v>81</v>
      </c>
      <c r="D15" s="222" t="s">
        <v>193</v>
      </c>
      <c r="E15" s="45">
        <v>70.57</v>
      </c>
      <c r="F15" s="13">
        <v>59.96</v>
      </c>
      <c r="G15" s="206"/>
      <c r="H15" s="213">
        <f t="shared" si="0"/>
        <v>130.53</v>
      </c>
      <c r="I15" s="38"/>
      <c r="J15" s="308" t="s">
        <v>247</v>
      </c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2"/>
      <c r="AU15" s="300"/>
      <c r="AV15" s="300"/>
      <c r="AW15" s="300"/>
      <c r="AX15" s="300"/>
      <c r="AY15" s="300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</row>
    <row r="16" spans="1:67" ht="15">
      <c r="A16" s="235">
        <v>12</v>
      </c>
      <c r="B16" s="12" t="s">
        <v>44</v>
      </c>
      <c r="C16" s="135" t="s">
        <v>82</v>
      </c>
      <c r="D16" s="222" t="s">
        <v>155</v>
      </c>
      <c r="E16" s="45">
        <v>128.7</v>
      </c>
      <c r="F16" s="13">
        <v>1.46</v>
      </c>
      <c r="G16" s="206"/>
      <c r="H16" s="213">
        <f t="shared" si="0"/>
        <v>130.16</v>
      </c>
      <c r="I16" s="38"/>
      <c r="J16" s="308" t="s">
        <v>227</v>
      </c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2"/>
      <c r="AU16" s="300"/>
      <c r="AV16" s="300"/>
      <c r="AW16" s="300"/>
      <c r="AX16" s="300"/>
      <c r="AY16" s="300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</row>
    <row r="17" spans="1:67" ht="15">
      <c r="A17" s="235">
        <v>13</v>
      </c>
      <c r="B17" s="12" t="s">
        <v>51</v>
      </c>
      <c r="C17" s="135" t="s">
        <v>82</v>
      </c>
      <c r="D17" s="222" t="s">
        <v>156</v>
      </c>
      <c r="E17" s="45">
        <v>122.94</v>
      </c>
      <c r="F17" s="13">
        <v>0</v>
      </c>
      <c r="G17" s="206"/>
      <c r="H17" s="213">
        <f t="shared" si="0"/>
        <v>122.94</v>
      </c>
      <c r="I17" s="38"/>
      <c r="J17" s="306" t="s">
        <v>228</v>
      </c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2"/>
      <c r="AU17" s="300"/>
      <c r="AV17" s="300"/>
      <c r="AW17" s="300"/>
      <c r="AX17" s="300"/>
      <c r="AY17" s="300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</row>
    <row r="18" spans="1:67" ht="15">
      <c r="A18" s="235">
        <v>14</v>
      </c>
      <c r="B18" s="12" t="s">
        <v>65</v>
      </c>
      <c r="C18" s="135" t="s">
        <v>86</v>
      </c>
      <c r="D18" s="222"/>
      <c r="E18" s="45">
        <v>85.43</v>
      </c>
      <c r="F18" s="13">
        <v>35.43</v>
      </c>
      <c r="G18" s="206"/>
      <c r="H18" s="213">
        <f t="shared" si="0"/>
        <v>120.86000000000001</v>
      </c>
      <c r="I18" s="38"/>
      <c r="J18" s="308" t="s">
        <v>229</v>
      </c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2"/>
      <c r="AU18" s="300"/>
      <c r="AV18" s="300"/>
      <c r="AW18" s="300"/>
      <c r="AX18" s="300"/>
      <c r="AY18" s="300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</row>
    <row r="19" spans="1:67" ht="15">
      <c r="A19" s="235">
        <v>15</v>
      </c>
      <c r="B19" s="12" t="s">
        <v>18</v>
      </c>
      <c r="C19" s="135" t="s">
        <v>82</v>
      </c>
      <c r="D19" s="222" t="s">
        <v>203</v>
      </c>
      <c r="E19" s="45">
        <v>100.29</v>
      </c>
      <c r="F19" s="13">
        <v>14.63</v>
      </c>
      <c r="G19" s="206"/>
      <c r="H19" s="213">
        <f t="shared" si="0"/>
        <v>114.92</v>
      </c>
      <c r="I19" s="38"/>
      <c r="J19" s="308" t="s">
        <v>230</v>
      </c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2"/>
      <c r="AU19" s="300"/>
      <c r="AV19" s="300"/>
      <c r="AW19" s="300"/>
      <c r="AX19" s="300"/>
      <c r="AY19" s="300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</row>
    <row r="20" spans="1:67" ht="15">
      <c r="A20" s="235">
        <v>16</v>
      </c>
      <c r="B20" s="12" t="s">
        <v>67</v>
      </c>
      <c r="C20" s="135" t="s">
        <v>87</v>
      </c>
      <c r="D20" s="222" t="s">
        <v>181</v>
      </c>
      <c r="E20" s="45">
        <v>83.57</v>
      </c>
      <c r="F20" s="13">
        <v>30.71</v>
      </c>
      <c r="G20" s="206"/>
      <c r="H20" s="213">
        <f t="shared" si="0"/>
        <v>114.28</v>
      </c>
      <c r="I20" s="38"/>
      <c r="J20" s="306" t="s">
        <v>231</v>
      </c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2"/>
      <c r="AU20" s="300"/>
      <c r="AV20" s="300"/>
      <c r="AW20" s="300"/>
      <c r="AX20" s="300"/>
      <c r="AY20" s="300"/>
      <c r="AZ20" s="299"/>
      <c r="BA20" s="299"/>
      <c r="BB20" s="299"/>
      <c r="BC20" s="299"/>
      <c r="BD20" s="299"/>
      <c r="BE20" s="299"/>
      <c r="BF20" s="299"/>
      <c r="BG20" s="299"/>
      <c r="BH20" s="299"/>
      <c r="BI20" s="299"/>
      <c r="BJ20" s="299"/>
      <c r="BK20" s="299"/>
      <c r="BL20" s="299"/>
      <c r="BM20" s="299"/>
      <c r="BN20" s="299"/>
      <c r="BO20" s="299"/>
    </row>
    <row r="21" spans="1:67" ht="15">
      <c r="A21" s="235">
        <v>17</v>
      </c>
      <c r="B21" s="12" t="s">
        <v>46</v>
      </c>
      <c r="C21" s="135" t="s">
        <v>82</v>
      </c>
      <c r="D21" s="222" t="s">
        <v>190</v>
      </c>
      <c r="E21" s="45">
        <v>87.29</v>
      </c>
      <c r="F21" s="13">
        <v>26.33</v>
      </c>
      <c r="G21" s="206"/>
      <c r="H21" s="213">
        <f t="shared" si="0"/>
        <v>113.62</v>
      </c>
      <c r="I21" s="38"/>
      <c r="J21" s="308" t="s">
        <v>232</v>
      </c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2"/>
      <c r="AU21" s="300"/>
      <c r="AV21" s="300"/>
      <c r="AW21" s="300"/>
      <c r="AX21" s="300"/>
      <c r="AY21" s="300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</row>
    <row r="22" spans="1:67" ht="15">
      <c r="A22" s="235">
        <v>18</v>
      </c>
      <c r="B22" s="12" t="s">
        <v>54</v>
      </c>
      <c r="C22" s="135" t="s">
        <v>82</v>
      </c>
      <c r="D22" s="222" t="s">
        <v>202</v>
      </c>
      <c r="E22" s="45">
        <v>72.43</v>
      </c>
      <c r="F22" s="13">
        <v>40.95</v>
      </c>
      <c r="G22" s="206"/>
      <c r="H22" s="213">
        <f t="shared" si="0"/>
        <v>113.38000000000001</v>
      </c>
      <c r="I22" s="38"/>
      <c r="J22" s="304" t="s">
        <v>233</v>
      </c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2"/>
      <c r="AU22" s="300"/>
      <c r="AV22" s="300"/>
      <c r="AW22" s="300"/>
      <c r="AX22" s="300"/>
      <c r="AY22" s="300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</row>
    <row r="23" spans="1:67" ht="15">
      <c r="A23" s="235">
        <v>19</v>
      </c>
      <c r="B23" s="12" t="s">
        <v>26</v>
      </c>
      <c r="C23" s="135" t="s">
        <v>81</v>
      </c>
      <c r="D23" s="222" t="s">
        <v>206</v>
      </c>
      <c r="E23" s="45">
        <v>50.14</v>
      </c>
      <c r="F23" s="13">
        <v>61.43</v>
      </c>
      <c r="G23" s="207"/>
      <c r="H23" s="213">
        <f t="shared" si="0"/>
        <v>111.57</v>
      </c>
      <c r="I23" s="38"/>
      <c r="J23" s="304" t="s">
        <v>234</v>
      </c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2"/>
      <c r="AU23" s="300"/>
      <c r="AV23" s="300"/>
      <c r="AW23" s="300"/>
      <c r="AX23" s="300"/>
      <c r="AY23" s="300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</row>
    <row r="24" spans="1:67" ht="15.75" thickBot="1">
      <c r="A24" s="236">
        <v>20</v>
      </c>
      <c r="B24" s="46" t="s">
        <v>20</v>
      </c>
      <c r="C24" s="196" t="s">
        <v>81</v>
      </c>
      <c r="D24" s="243"/>
      <c r="E24" s="47">
        <v>81.71</v>
      </c>
      <c r="F24" s="48">
        <v>27.79</v>
      </c>
      <c r="G24" s="208"/>
      <c r="H24" s="214">
        <f t="shared" si="0"/>
        <v>109.5</v>
      </c>
      <c r="I24" s="38"/>
      <c r="J24" s="308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2"/>
      <c r="AU24" s="300"/>
      <c r="AV24" s="300"/>
      <c r="AW24" s="300"/>
      <c r="AX24" s="300"/>
      <c r="AY24" s="300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</row>
    <row r="25" spans="1:67" ht="15.75" thickTop="1">
      <c r="A25" s="201">
        <v>21</v>
      </c>
      <c r="B25" s="49" t="s">
        <v>19</v>
      </c>
      <c r="C25" s="197" t="s">
        <v>81</v>
      </c>
      <c r="D25" s="221"/>
      <c r="E25" s="50">
        <v>68.71</v>
      </c>
      <c r="F25" s="51">
        <v>39.49</v>
      </c>
      <c r="G25" s="164"/>
      <c r="H25" s="215">
        <f t="shared" si="0"/>
        <v>108.19999999999999</v>
      </c>
      <c r="I25" s="38"/>
      <c r="J25" s="306" t="s">
        <v>235</v>
      </c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2"/>
      <c r="AU25" s="300"/>
      <c r="AV25" s="300"/>
      <c r="AW25" s="300"/>
      <c r="AX25" s="300"/>
      <c r="AY25" s="300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</row>
    <row r="26" spans="1:67" ht="15">
      <c r="A26" s="200">
        <v>22</v>
      </c>
      <c r="B26" s="24" t="s">
        <v>78</v>
      </c>
      <c r="C26" s="136" t="s">
        <v>89</v>
      </c>
      <c r="D26" s="221" t="s">
        <v>180</v>
      </c>
      <c r="E26" s="52">
        <v>48.29</v>
      </c>
      <c r="F26" s="16">
        <v>57.04</v>
      </c>
      <c r="G26" s="209"/>
      <c r="H26" s="216">
        <f t="shared" si="0"/>
        <v>105.33</v>
      </c>
      <c r="I26" s="38"/>
      <c r="J26" s="308" t="s">
        <v>236</v>
      </c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2"/>
      <c r="AU26" s="300"/>
      <c r="AV26" s="300"/>
      <c r="AW26" s="300"/>
      <c r="AX26" s="300"/>
      <c r="AY26" s="300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</row>
    <row r="27" spans="1:67" ht="15">
      <c r="A27" s="200">
        <v>23</v>
      </c>
      <c r="B27" s="24" t="s">
        <v>56</v>
      </c>
      <c r="C27" s="136" t="s">
        <v>84</v>
      </c>
      <c r="D27" s="221" t="s">
        <v>198</v>
      </c>
      <c r="E27" s="52">
        <v>104</v>
      </c>
      <c r="F27" s="16">
        <v>0</v>
      </c>
      <c r="G27" s="209"/>
      <c r="H27" s="216">
        <f t="shared" si="0"/>
        <v>104</v>
      </c>
      <c r="I27" s="38"/>
      <c r="J27" s="308" t="s">
        <v>237</v>
      </c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2"/>
      <c r="AU27" s="300"/>
      <c r="AV27" s="300"/>
      <c r="AW27" s="300"/>
      <c r="AX27" s="300"/>
      <c r="AY27" s="300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</row>
    <row r="28" spans="1:67" ht="15">
      <c r="A28" s="200">
        <v>24</v>
      </c>
      <c r="B28" s="24" t="s">
        <v>33</v>
      </c>
      <c r="C28" s="136" t="s">
        <v>79</v>
      </c>
      <c r="D28" s="221"/>
      <c r="E28" s="52">
        <v>89.14</v>
      </c>
      <c r="F28" s="16">
        <v>13.16</v>
      </c>
      <c r="G28" s="209"/>
      <c r="H28" s="216">
        <f t="shared" si="0"/>
        <v>102.3</v>
      </c>
      <c r="I28" s="38"/>
      <c r="J28" s="308" t="s">
        <v>238</v>
      </c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2"/>
      <c r="AU28" s="300"/>
      <c r="AV28" s="300"/>
      <c r="AW28" s="300"/>
      <c r="AX28" s="300"/>
      <c r="AY28" s="300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</row>
    <row r="29" spans="1:67" ht="15">
      <c r="A29" s="200">
        <v>25</v>
      </c>
      <c r="B29" s="24" t="s">
        <v>52</v>
      </c>
      <c r="C29" s="136" t="s">
        <v>82</v>
      </c>
      <c r="D29" s="221" t="s">
        <v>191</v>
      </c>
      <c r="E29" s="52">
        <v>102.14</v>
      </c>
      <c r="F29" s="16">
        <v>0</v>
      </c>
      <c r="G29" s="209"/>
      <c r="H29" s="216">
        <f t="shared" si="0"/>
        <v>102.14</v>
      </c>
      <c r="I29" s="38"/>
      <c r="J29" s="304" t="s">
        <v>237</v>
      </c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2"/>
      <c r="AU29" s="300"/>
      <c r="AV29" s="300"/>
      <c r="AW29" s="300"/>
      <c r="AX29" s="300"/>
      <c r="AY29" s="300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</row>
    <row r="30" spans="1:67" ht="15">
      <c r="A30" s="200">
        <v>26</v>
      </c>
      <c r="B30" s="24" t="s">
        <v>43</v>
      </c>
      <c r="C30" s="136" t="s">
        <v>82</v>
      </c>
      <c r="D30" s="221" t="s">
        <v>185</v>
      </c>
      <c r="E30" s="52">
        <v>74.29</v>
      </c>
      <c r="F30" s="16">
        <v>23.4</v>
      </c>
      <c r="G30" s="209"/>
      <c r="H30" s="216">
        <f t="shared" si="0"/>
        <v>97.69</v>
      </c>
      <c r="I30" s="38"/>
      <c r="J30" s="309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2"/>
      <c r="AU30" s="300"/>
      <c r="AV30" s="300"/>
      <c r="AW30" s="300"/>
      <c r="AX30" s="300"/>
      <c r="AY30" s="300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</row>
    <row r="31" spans="1:67" ht="15">
      <c r="A31" s="200">
        <v>27</v>
      </c>
      <c r="B31" s="24" t="s">
        <v>49</v>
      </c>
      <c r="C31" s="136" t="s">
        <v>82</v>
      </c>
      <c r="D31" s="221" t="s">
        <v>195</v>
      </c>
      <c r="E31" s="52">
        <v>78</v>
      </c>
      <c r="F31" s="16">
        <v>19.01</v>
      </c>
      <c r="G31" s="209"/>
      <c r="H31" s="216">
        <f t="shared" si="0"/>
        <v>97.01</v>
      </c>
      <c r="I31" s="38"/>
      <c r="J31" s="307" t="s">
        <v>239</v>
      </c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2"/>
      <c r="AU31" s="300"/>
      <c r="AV31" s="300"/>
      <c r="AW31" s="300"/>
      <c r="AX31" s="300"/>
      <c r="AY31" s="300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</row>
    <row r="32" spans="1:67" ht="15">
      <c r="A32" s="200">
        <v>28</v>
      </c>
      <c r="B32" s="24" t="s">
        <v>53</v>
      </c>
      <c r="C32" s="136" t="s">
        <v>82</v>
      </c>
      <c r="D32" s="221" t="s">
        <v>200</v>
      </c>
      <c r="E32" s="52">
        <v>96.57</v>
      </c>
      <c r="F32" s="16">
        <v>0</v>
      </c>
      <c r="G32" s="209"/>
      <c r="H32" s="216">
        <f t="shared" si="0"/>
        <v>96.57</v>
      </c>
      <c r="I32" s="38"/>
      <c r="J32" s="308" t="s">
        <v>248</v>
      </c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2"/>
      <c r="AU32" s="300"/>
      <c r="AV32" s="300"/>
      <c r="AW32" s="300"/>
      <c r="AX32" s="300"/>
      <c r="AY32" s="300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</row>
    <row r="33" spans="1:67" ht="15">
      <c r="A33" s="200">
        <v>29</v>
      </c>
      <c r="B33" s="24" t="s">
        <v>32</v>
      </c>
      <c r="C33" s="136" t="s">
        <v>79</v>
      </c>
      <c r="D33" s="221"/>
      <c r="E33" s="52">
        <v>53.86</v>
      </c>
      <c r="F33" s="16">
        <v>36.56</v>
      </c>
      <c r="G33" s="209"/>
      <c r="H33" s="216">
        <f t="shared" si="0"/>
        <v>90.42</v>
      </c>
      <c r="I33" s="38"/>
      <c r="J33" s="308" t="s">
        <v>250</v>
      </c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2"/>
      <c r="AU33" s="300"/>
      <c r="AV33" s="300"/>
      <c r="AW33" s="300"/>
      <c r="AX33" s="300"/>
      <c r="AY33" s="300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</row>
    <row r="34" spans="1:67" ht="15">
      <c r="A34" s="200">
        <v>30</v>
      </c>
      <c r="B34" s="24" t="s">
        <v>76</v>
      </c>
      <c r="C34" s="136" t="s">
        <v>89</v>
      </c>
      <c r="D34" s="221" t="s">
        <v>251</v>
      </c>
      <c r="E34" s="52">
        <v>35.29</v>
      </c>
      <c r="F34" s="16">
        <v>48.26</v>
      </c>
      <c r="G34" s="209"/>
      <c r="H34" s="216">
        <f t="shared" si="0"/>
        <v>83.55</v>
      </c>
      <c r="I34" s="38"/>
      <c r="J34" s="308" t="s">
        <v>249</v>
      </c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2"/>
      <c r="AU34" s="300"/>
      <c r="AV34" s="300"/>
      <c r="AW34" s="300"/>
      <c r="AX34" s="300"/>
      <c r="AY34" s="300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</row>
    <row r="35" spans="1:67" ht="15">
      <c r="A35" s="200">
        <v>31</v>
      </c>
      <c r="B35" s="24" t="s">
        <v>35</v>
      </c>
      <c r="C35" s="136" t="s">
        <v>79</v>
      </c>
      <c r="D35" s="221"/>
      <c r="E35" s="52">
        <v>79.86</v>
      </c>
      <c r="F35" s="16">
        <v>0</v>
      </c>
      <c r="G35" s="209"/>
      <c r="H35" s="216">
        <f t="shared" si="0"/>
        <v>79.86</v>
      </c>
      <c r="I35" s="38"/>
      <c r="J35" s="308" t="s">
        <v>240</v>
      </c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2"/>
      <c r="AU35" s="300"/>
      <c r="AV35" s="300"/>
      <c r="AW35" s="300"/>
      <c r="AX35" s="300"/>
      <c r="AY35" s="300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</row>
    <row r="36" spans="1:67" ht="15">
      <c r="A36" s="200">
        <v>32</v>
      </c>
      <c r="B36" s="24" t="s">
        <v>27</v>
      </c>
      <c r="C36" s="136" t="s">
        <v>80</v>
      </c>
      <c r="D36" s="221"/>
      <c r="E36" s="52">
        <v>59.43</v>
      </c>
      <c r="F36" s="16">
        <v>17.55</v>
      </c>
      <c r="G36" s="209"/>
      <c r="H36" s="216">
        <f t="shared" si="0"/>
        <v>76.98</v>
      </c>
      <c r="I36" s="38"/>
      <c r="J36" s="304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2"/>
      <c r="AU36" s="300"/>
      <c r="AV36" s="300"/>
      <c r="AW36" s="300"/>
      <c r="AX36" s="300"/>
      <c r="AY36" s="300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</row>
    <row r="37" spans="1:67" ht="15">
      <c r="A37" s="200">
        <v>33</v>
      </c>
      <c r="B37" s="24" t="s">
        <v>42</v>
      </c>
      <c r="C37" s="136" t="s">
        <v>82</v>
      </c>
      <c r="D37" s="221" t="s">
        <v>184</v>
      </c>
      <c r="E37" s="52">
        <v>76.14</v>
      </c>
      <c r="F37" s="16">
        <v>0</v>
      </c>
      <c r="G37" s="209"/>
      <c r="H37" s="216">
        <f aca="true" t="shared" si="1" ref="H37:H68">SUM(E37:G37)</f>
        <v>76.14</v>
      </c>
      <c r="I37" s="38"/>
      <c r="J37" s="306" t="s">
        <v>241</v>
      </c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2"/>
      <c r="AU37" s="300"/>
      <c r="AV37" s="300"/>
      <c r="AW37" s="300"/>
      <c r="AX37" s="300"/>
      <c r="AY37" s="300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</row>
    <row r="38" spans="1:67" ht="15">
      <c r="A38" s="200">
        <v>34</v>
      </c>
      <c r="B38" s="24" t="s">
        <v>28</v>
      </c>
      <c r="C38" s="136" t="s">
        <v>80</v>
      </c>
      <c r="D38" s="221"/>
      <c r="E38" s="52">
        <v>46.43</v>
      </c>
      <c r="F38" s="16">
        <v>29.25</v>
      </c>
      <c r="G38" s="209"/>
      <c r="H38" s="216">
        <f t="shared" si="1"/>
        <v>75.68</v>
      </c>
      <c r="I38" s="38"/>
      <c r="J38" s="308" t="s">
        <v>242</v>
      </c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2"/>
      <c r="AU38" s="300"/>
      <c r="AV38" s="300"/>
      <c r="AW38" s="300"/>
      <c r="AX38" s="300"/>
      <c r="AY38" s="300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</row>
    <row r="39" spans="1:67" ht="15">
      <c r="A39" s="200">
        <v>35</v>
      </c>
      <c r="B39" s="24" t="s">
        <v>40</v>
      </c>
      <c r="C39" s="136" t="s">
        <v>82</v>
      </c>
      <c r="D39" s="221" t="s">
        <v>189</v>
      </c>
      <c r="E39" s="52">
        <v>66.86</v>
      </c>
      <c r="F39" s="16">
        <v>8.78</v>
      </c>
      <c r="G39" s="209"/>
      <c r="H39" s="216">
        <f t="shared" si="1"/>
        <v>75.64</v>
      </c>
      <c r="I39" s="38"/>
      <c r="J39" s="305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2"/>
      <c r="AU39" s="300"/>
      <c r="AV39" s="300"/>
      <c r="AW39" s="300"/>
      <c r="AX39" s="300"/>
      <c r="AY39" s="300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</row>
    <row r="40" spans="1:67" ht="15">
      <c r="A40" s="200">
        <v>36</v>
      </c>
      <c r="B40" s="24" t="s">
        <v>29</v>
      </c>
      <c r="C40" s="136" t="s">
        <v>80</v>
      </c>
      <c r="D40" s="221"/>
      <c r="E40" s="52">
        <v>22.29</v>
      </c>
      <c r="F40" s="16">
        <v>46.8</v>
      </c>
      <c r="G40" s="209"/>
      <c r="H40" s="216">
        <f t="shared" si="1"/>
        <v>69.09</v>
      </c>
      <c r="I40" s="38"/>
      <c r="J40" s="308" t="s">
        <v>243</v>
      </c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2"/>
      <c r="AU40" s="300"/>
      <c r="AV40" s="300"/>
      <c r="AW40" s="300"/>
      <c r="AX40" s="300"/>
      <c r="AY40" s="300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</row>
    <row r="41" spans="1:67" ht="15">
      <c r="A41" s="200">
        <v>37</v>
      </c>
      <c r="B41" s="24" t="s">
        <v>64</v>
      </c>
      <c r="C41" s="136" t="s">
        <v>86</v>
      </c>
      <c r="D41" s="221"/>
      <c r="E41" s="52">
        <v>24.14</v>
      </c>
      <c r="F41" s="16">
        <v>43.88</v>
      </c>
      <c r="G41" s="209"/>
      <c r="H41" s="216">
        <f t="shared" si="1"/>
        <v>68.02000000000001</v>
      </c>
      <c r="I41" s="38"/>
      <c r="J41" s="308" t="s">
        <v>244</v>
      </c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2"/>
      <c r="AU41" s="300"/>
      <c r="AV41" s="300"/>
      <c r="AW41" s="300"/>
      <c r="AX41" s="300"/>
      <c r="AY41" s="300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</row>
    <row r="42" spans="1:67" ht="15">
      <c r="A42" s="200">
        <v>38</v>
      </c>
      <c r="B42" s="24" t="s">
        <v>21</v>
      </c>
      <c r="C42" s="136" t="s">
        <v>81</v>
      </c>
      <c r="D42" s="221" t="s">
        <v>194</v>
      </c>
      <c r="E42" s="52">
        <v>33.43</v>
      </c>
      <c r="F42" s="16">
        <v>33.64</v>
      </c>
      <c r="G42" s="209"/>
      <c r="H42" s="216">
        <f t="shared" si="1"/>
        <v>67.07</v>
      </c>
      <c r="I42" s="38"/>
      <c r="J42" s="304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2"/>
      <c r="AU42" s="300"/>
      <c r="AV42" s="300"/>
      <c r="AW42" s="300"/>
      <c r="AX42" s="300"/>
      <c r="AY42" s="300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</row>
    <row r="43" spans="1:67" ht="15">
      <c r="A43" s="200">
        <v>39</v>
      </c>
      <c r="B43" s="24" t="s">
        <v>36</v>
      </c>
      <c r="C43" s="136" t="s">
        <v>79</v>
      </c>
      <c r="D43" s="221"/>
      <c r="E43" s="52">
        <v>65</v>
      </c>
      <c r="F43" s="16">
        <v>0</v>
      </c>
      <c r="G43" s="209"/>
      <c r="H43" s="216">
        <f t="shared" si="1"/>
        <v>65</v>
      </c>
      <c r="I43" s="38"/>
      <c r="J43" s="304" t="s">
        <v>245</v>
      </c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2"/>
      <c r="AU43" s="300"/>
      <c r="AV43" s="300"/>
      <c r="AW43" s="300"/>
      <c r="AX43" s="300"/>
      <c r="AY43" s="300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</row>
    <row r="44" spans="1:67" ht="15">
      <c r="A44" s="200">
        <v>40</v>
      </c>
      <c r="B44" s="24" t="s">
        <v>16</v>
      </c>
      <c r="C44" s="136" t="s">
        <v>83</v>
      </c>
      <c r="D44" s="221"/>
      <c r="E44" s="52">
        <v>42.71</v>
      </c>
      <c r="F44" s="16">
        <v>21.94</v>
      </c>
      <c r="G44" s="209"/>
      <c r="H44" s="216">
        <f t="shared" si="1"/>
        <v>64.65</v>
      </c>
      <c r="I44" s="38"/>
      <c r="J44" s="305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2"/>
      <c r="AU44" s="300"/>
      <c r="AV44" s="300"/>
      <c r="AW44" s="300"/>
      <c r="AX44" s="300"/>
      <c r="AY44" s="300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</row>
    <row r="45" spans="1:67" ht="15">
      <c r="A45" s="200">
        <v>41</v>
      </c>
      <c r="B45" s="24" t="s">
        <v>72</v>
      </c>
      <c r="C45" s="136" t="s">
        <v>88</v>
      </c>
      <c r="D45" s="221"/>
      <c r="E45" s="52">
        <v>63.14</v>
      </c>
      <c r="F45" s="16">
        <v>0</v>
      </c>
      <c r="G45" s="209"/>
      <c r="H45" s="216">
        <f t="shared" si="1"/>
        <v>63.14</v>
      </c>
      <c r="I45" s="38"/>
      <c r="J45" s="37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301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</row>
    <row r="46" spans="1:64" ht="15">
      <c r="A46" s="200">
        <v>42</v>
      </c>
      <c r="B46" s="24" t="s">
        <v>25</v>
      </c>
      <c r="C46" s="136" t="s">
        <v>81</v>
      </c>
      <c r="D46" s="221"/>
      <c r="E46" s="52">
        <v>37.14</v>
      </c>
      <c r="F46" s="16">
        <v>20.48</v>
      </c>
      <c r="G46" s="209"/>
      <c r="H46" s="216">
        <f t="shared" si="1"/>
        <v>57.620000000000005</v>
      </c>
      <c r="I46" s="38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64" ht="15">
      <c r="A47" s="200">
        <v>43</v>
      </c>
      <c r="B47" s="24" t="s">
        <v>22</v>
      </c>
      <c r="C47" s="136" t="s">
        <v>81</v>
      </c>
      <c r="D47" s="221" t="s">
        <v>199</v>
      </c>
      <c r="E47" s="52">
        <v>57.57</v>
      </c>
      <c r="F47" s="16">
        <v>0</v>
      </c>
      <c r="G47" s="209"/>
      <c r="H47" s="216">
        <f t="shared" si="1"/>
        <v>57.57</v>
      </c>
      <c r="I47" s="38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64" ht="15">
      <c r="A48" s="200">
        <v>44</v>
      </c>
      <c r="B48" s="24" t="s">
        <v>63</v>
      </c>
      <c r="C48" s="136" t="s">
        <v>86</v>
      </c>
      <c r="D48" s="221"/>
      <c r="E48" s="52">
        <v>40.86</v>
      </c>
      <c r="F48" s="16">
        <v>16.09</v>
      </c>
      <c r="G48" s="209"/>
      <c r="H48" s="216">
        <f t="shared" si="1"/>
        <v>56.95</v>
      </c>
      <c r="I48" s="38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64" ht="15">
      <c r="A49" s="200">
        <v>45</v>
      </c>
      <c r="B49" s="24" t="s">
        <v>59</v>
      </c>
      <c r="C49" s="136" t="s">
        <v>85</v>
      </c>
      <c r="D49" s="221"/>
      <c r="E49" s="52">
        <v>55.71</v>
      </c>
      <c r="F49" s="16">
        <v>0</v>
      </c>
      <c r="G49" s="209"/>
      <c r="H49" s="216">
        <f t="shared" si="1"/>
        <v>55.71</v>
      </c>
      <c r="I49" s="38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64" ht="15">
      <c r="A50" s="200">
        <v>46</v>
      </c>
      <c r="B50" s="24" t="s">
        <v>160</v>
      </c>
      <c r="C50" s="136" t="s">
        <v>83</v>
      </c>
      <c r="D50" s="221"/>
      <c r="E50" s="16">
        <v>0</v>
      </c>
      <c r="F50" s="16">
        <v>54.11</v>
      </c>
      <c r="G50" s="209"/>
      <c r="H50" s="216">
        <f t="shared" si="1"/>
        <v>54.11</v>
      </c>
      <c r="I50" s="38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64" ht="15">
      <c r="A51" s="200">
        <v>47</v>
      </c>
      <c r="B51" s="24" t="s">
        <v>75</v>
      </c>
      <c r="C51" s="136" t="s">
        <v>89</v>
      </c>
      <c r="D51" s="221"/>
      <c r="E51" s="52">
        <v>27.86</v>
      </c>
      <c r="F51" s="16">
        <v>24.86</v>
      </c>
      <c r="G51" s="209"/>
      <c r="H51" s="216">
        <f t="shared" si="1"/>
        <v>52.72</v>
      </c>
      <c r="I51" s="38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64" ht="15">
      <c r="A52" s="200">
        <v>48</v>
      </c>
      <c r="B52" s="24" t="s">
        <v>41</v>
      </c>
      <c r="C52" s="136" t="s">
        <v>82</v>
      </c>
      <c r="D52" s="221" t="s">
        <v>182</v>
      </c>
      <c r="E52" s="52">
        <v>52</v>
      </c>
      <c r="F52" s="16">
        <v>0</v>
      </c>
      <c r="G52" s="209"/>
      <c r="H52" s="216">
        <f t="shared" si="1"/>
        <v>52</v>
      </c>
      <c r="I52" s="38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</row>
    <row r="53" spans="1:64" ht="15">
      <c r="A53" s="200">
        <v>49</v>
      </c>
      <c r="B53" s="24" t="s">
        <v>162</v>
      </c>
      <c r="C53" s="136" t="s">
        <v>85</v>
      </c>
      <c r="D53" s="221" t="s">
        <v>192</v>
      </c>
      <c r="E53" s="16">
        <v>0</v>
      </c>
      <c r="F53" s="16">
        <v>49.73</v>
      </c>
      <c r="G53" s="209"/>
      <c r="H53" s="216">
        <f t="shared" si="1"/>
        <v>49.73</v>
      </c>
      <c r="I53" s="38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4" spans="1:64" ht="15">
      <c r="A54" s="200">
        <v>50</v>
      </c>
      <c r="B54" s="24" t="s">
        <v>39</v>
      </c>
      <c r="C54" s="136" t="s">
        <v>82</v>
      </c>
      <c r="D54" s="221" t="s">
        <v>183</v>
      </c>
      <c r="E54" s="52">
        <v>11.14</v>
      </c>
      <c r="F54" s="16">
        <v>38.03</v>
      </c>
      <c r="G54" s="209"/>
      <c r="H54" s="216">
        <f t="shared" si="1"/>
        <v>49.17</v>
      </c>
      <c r="I54" s="38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64" ht="15">
      <c r="A55" s="200">
        <v>51</v>
      </c>
      <c r="B55" s="24" t="s">
        <v>37</v>
      </c>
      <c r="C55" s="136" t="s">
        <v>79</v>
      </c>
      <c r="D55" s="221"/>
      <c r="E55" s="52">
        <v>44.57</v>
      </c>
      <c r="F55" s="16">
        <v>0</v>
      </c>
      <c r="G55" s="209"/>
      <c r="H55" s="216">
        <f t="shared" si="1"/>
        <v>44.57</v>
      </c>
      <c r="I55" s="38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64" ht="15">
      <c r="A56" s="200">
        <v>52</v>
      </c>
      <c r="B56" s="24" t="s">
        <v>70</v>
      </c>
      <c r="C56" s="136" t="s">
        <v>87</v>
      </c>
      <c r="D56" s="221"/>
      <c r="E56" s="52">
        <v>29.71</v>
      </c>
      <c r="F56" s="16">
        <v>11.7</v>
      </c>
      <c r="G56" s="209"/>
      <c r="H56" s="216">
        <f t="shared" si="1"/>
        <v>41.41</v>
      </c>
      <c r="I56" s="38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</row>
    <row r="57" spans="1:64" ht="15">
      <c r="A57" s="200">
        <v>53</v>
      </c>
      <c r="B57" s="24" t="s">
        <v>17</v>
      </c>
      <c r="C57" s="136" t="s">
        <v>83</v>
      </c>
      <c r="D57" s="221"/>
      <c r="E57" s="52">
        <v>39</v>
      </c>
      <c r="F57" s="16">
        <v>0</v>
      </c>
      <c r="G57" s="209"/>
      <c r="H57" s="216">
        <f t="shared" si="1"/>
        <v>39</v>
      </c>
      <c r="I57" s="38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</row>
    <row r="58" spans="1:64" ht="15">
      <c r="A58" s="200">
        <v>54</v>
      </c>
      <c r="B58" s="24" t="s">
        <v>163</v>
      </c>
      <c r="C58" s="136" t="s">
        <v>81</v>
      </c>
      <c r="D58" s="221"/>
      <c r="E58" s="16">
        <v>0</v>
      </c>
      <c r="F58" s="16">
        <v>32.18</v>
      </c>
      <c r="G58" s="209"/>
      <c r="H58" s="216">
        <f t="shared" si="1"/>
        <v>32.18</v>
      </c>
      <c r="I58" s="38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</row>
    <row r="59" spans="1:64" ht="15">
      <c r="A59" s="200">
        <v>55</v>
      </c>
      <c r="B59" s="24" t="s">
        <v>57</v>
      </c>
      <c r="C59" s="136" t="s">
        <v>84</v>
      </c>
      <c r="D59" s="221" t="s">
        <v>186</v>
      </c>
      <c r="E59" s="52">
        <v>31.57</v>
      </c>
      <c r="F59" s="16">
        <v>0</v>
      </c>
      <c r="G59" s="209"/>
      <c r="H59" s="216">
        <f t="shared" si="1"/>
        <v>31.57</v>
      </c>
      <c r="I59" s="38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64" ht="15">
      <c r="A60" s="200">
        <v>56</v>
      </c>
      <c r="B60" s="24" t="s">
        <v>38</v>
      </c>
      <c r="C60" s="136" t="s">
        <v>79</v>
      </c>
      <c r="D60" s="221"/>
      <c r="E60" s="16">
        <v>26</v>
      </c>
      <c r="F60" s="16">
        <v>0</v>
      </c>
      <c r="G60" s="209"/>
      <c r="H60" s="216">
        <f t="shared" si="1"/>
        <v>26</v>
      </c>
      <c r="I60" s="38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</row>
    <row r="61" spans="1:64" ht="15">
      <c r="A61" s="200">
        <v>57</v>
      </c>
      <c r="B61" s="24" t="s">
        <v>60</v>
      </c>
      <c r="C61" s="136" t="s">
        <v>85</v>
      </c>
      <c r="D61" s="221"/>
      <c r="E61" s="52">
        <v>16.71</v>
      </c>
      <c r="F61" s="16">
        <v>5.85</v>
      </c>
      <c r="G61" s="209"/>
      <c r="H61" s="216">
        <f t="shared" si="1"/>
        <v>22.560000000000002</v>
      </c>
      <c r="I61" s="38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64" ht="15">
      <c r="A62" s="200">
        <v>58</v>
      </c>
      <c r="B62" s="24" t="s">
        <v>74</v>
      </c>
      <c r="C62" s="136" t="s">
        <v>88</v>
      </c>
      <c r="D62" s="221"/>
      <c r="E62" s="16">
        <v>20.43</v>
      </c>
      <c r="F62" s="16">
        <v>0</v>
      </c>
      <c r="G62" s="209"/>
      <c r="H62" s="216">
        <f t="shared" si="1"/>
        <v>20.43</v>
      </c>
      <c r="I62" s="38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64" ht="15">
      <c r="A63" s="200">
        <v>59</v>
      </c>
      <c r="B63" s="24" t="s">
        <v>15</v>
      </c>
      <c r="C63" s="136" t="s">
        <v>83</v>
      </c>
      <c r="D63" s="221"/>
      <c r="E63" s="16">
        <v>18.57</v>
      </c>
      <c r="F63" s="16">
        <v>0</v>
      </c>
      <c r="G63" s="209"/>
      <c r="H63" s="216">
        <f t="shared" si="1"/>
        <v>18.57</v>
      </c>
      <c r="I63" s="38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</row>
    <row r="64" spans="1:64" ht="15">
      <c r="A64" s="200">
        <v>60</v>
      </c>
      <c r="B64" s="24" t="s">
        <v>66</v>
      </c>
      <c r="C64" s="136" t="s">
        <v>86</v>
      </c>
      <c r="D64" s="221" t="s">
        <v>187</v>
      </c>
      <c r="E64" s="52">
        <v>5.57</v>
      </c>
      <c r="F64" s="16">
        <v>10.24</v>
      </c>
      <c r="G64" s="209"/>
      <c r="H64" s="216">
        <f t="shared" si="1"/>
        <v>15.81</v>
      </c>
      <c r="I64" s="38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</row>
    <row r="65" spans="1:64" ht="15">
      <c r="A65" s="200">
        <v>61</v>
      </c>
      <c r="B65" s="24" t="s">
        <v>71</v>
      </c>
      <c r="C65" s="136" t="s">
        <v>88</v>
      </c>
      <c r="D65" s="221"/>
      <c r="E65" s="52">
        <v>14.86</v>
      </c>
      <c r="F65" s="16">
        <v>0</v>
      </c>
      <c r="G65" s="209"/>
      <c r="H65" s="216">
        <f t="shared" si="1"/>
        <v>14.86</v>
      </c>
      <c r="I65" s="38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64" ht="15">
      <c r="A66" s="200">
        <v>62</v>
      </c>
      <c r="B66" s="24" t="s">
        <v>58</v>
      </c>
      <c r="C66" s="136" t="s">
        <v>84</v>
      </c>
      <c r="D66" s="221"/>
      <c r="E66" s="52">
        <v>13</v>
      </c>
      <c r="F66" s="16">
        <v>0</v>
      </c>
      <c r="G66" s="209"/>
      <c r="H66" s="216">
        <f t="shared" si="1"/>
        <v>13</v>
      </c>
      <c r="I66" s="38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</row>
    <row r="67" spans="1:64" ht="15">
      <c r="A67" s="200">
        <v>63</v>
      </c>
      <c r="B67" s="24" t="s">
        <v>77</v>
      </c>
      <c r="C67" s="136" t="s">
        <v>89</v>
      </c>
      <c r="D67" s="221" t="s">
        <v>188</v>
      </c>
      <c r="E67" s="52">
        <v>7.43</v>
      </c>
      <c r="F67" s="16">
        <v>4.39</v>
      </c>
      <c r="G67" s="209"/>
      <c r="H67" s="216">
        <f t="shared" si="1"/>
        <v>11.82</v>
      </c>
      <c r="I67" s="38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64" ht="15">
      <c r="A68" s="200">
        <v>64</v>
      </c>
      <c r="B68" s="24" t="s">
        <v>62</v>
      </c>
      <c r="C68" s="136" t="s">
        <v>85</v>
      </c>
      <c r="D68" s="221" t="s">
        <v>197</v>
      </c>
      <c r="E68" s="52">
        <v>9.29</v>
      </c>
      <c r="F68" s="16">
        <v>0</v>
      </c>
      <c r="G68" s="209"/>
      <c r="H68" s="216">
        <f t="shared" si="1"/>
        <v>9.29</v>
      </c>
      <c r="I68" s="38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64" ht="15">
      <c r="A69" s="200">
        <v>65</v>
      </c>
      <c r="B69" s="24" t="s">
        <v>61</v>
      </c>
      <c r="C69" s="136" t="s">
        <v>85</v>
      </c>
      <c r="D69" s="221"/>
      <c r="E69" s="52">
        <v>1.86</v>
      </c>
      <c r="F69" s="16">
        <v>7.31</v>
      </c>
      <c r="G69" s="209"/>
      <c r="H69" s="216">
        <f>SUM(E69:G69)</f>
        <v>9.17</v>
      </c>
      <c r="I69" s="38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64" ht="15">
      <c r="A70" s="200">
        <v>66</v>
      </c>
      <c r="B70" s="24" t="s">
        <v>73</v>
      </c>
      <c r="C70" s="136" t="s">
        <v>88</v>
      </c>
      <c r="D70" s="221"/>
      <c r="E70" s="52">
        <v>3.71</v>
      </c>
      <c r="F70" s="16">
        <v>0</v>
      </c>
      <c r="G70" s="209"/>
      <c r="H70" s="216">
        <f>SUM(E70:G70)</f>
        <v>3.71</v>
      </c>
      <c r="I70" s="38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64" ht="15">
      <c r="A71" s="200">
        <v>67</v>
      </c>
      <c r="B71" s="24" t="s">
        <v>161</v>
      </c>
      <c r="C71" s="136" t="s">
        <v>83</v>
      </c>
      <c r="D71" s="221"/>
      <c r="E71" s="16">
        <v>0</v>
      </c>
      <c r="F71" s="16">
        <v>2.93</v>
      </c>
      <c r="G71" s="209"/>
      <c r="H71" s="216">
        <f>SUM(E71:G71)</f>
        <v>2.93</v>
      </c>
      <c r="I71" s="38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64" ht="15.75" thickBot="1">
      <c r="A72" s="202">
        <v>68</v>
      </c>
      <c r="B72" s="53" t="s">
        <v>55</v>
      </c>
      <c r="C72" s="137" t="s">
        <v>84</v>
      </c>
      <c r="D72" s="244"/>
      <c r="E72" s="55">
        <v>0</v>
      </c>
      <c r="F72" s="55">
        <v>0</v>
      </c>
      <c r="G72" s="165"/>
      <c r="H72" s="217">
        <f>SUM(E72:G72)</f>
        <v>0</v>
      </c>
      <c r="I72" s="38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64" ht="15">
      <c r="A73" s="65"/>
      <c r="B73" s="66"/>
      <c r="C73" s="67"/>
      <c r="D73" s="56"/>
      <c r="E73" s="43"/>
      <c r="F73" s="33"/>
      <c r="G73" s="33"/>
      <c r="H73" s="63"/>
      <c r="I73" s="39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64" ht="15">
      <c r="A74" s="65"/>
      <c r="B74" s="25"/>
      <c r="C74" s="68"/>
      <c r="D74" s="21"/>
      <c r="E74" s="57"/>
      <c r="F74" s="33"/>
      <c r="G74" s="33"/>
      <c r="H74" s="63"/>
      <c r="I74" s="64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64" ht="15">
      <c r="A75" s="69"/>
      <c r="B75" s="18"/>
      <c r="C75" s="67"/>
      <c r="D75" s="58"/>
      <c r="E75" s="43"/>
      <c r="F75" s="33"/>
      <c r="G75" s="33"/>
      <c r="H75" s="63"/>
      <c r="I75" s="39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6:64" ht="15">
      <c r="F76" s="22"/>
      <c r="G76" s="22"/>
      <c r="H76" s="70"/>
      <c r="I76" s="36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7" spans="6:64" ht="15">
      <c r="F77" s="22"/>
      <c r="G77" s="22"/>
      <c r="H77" s="70"/>
      <c r="I77" s="36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6:64" ht="15">
      <c r="F78" s="22"/>
      <c r="G78" s="22"/>
      <c r="H78" s="70"/>
      <c r="I78" s="36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</row>
    <row r="79" spans="6:64" ht="15">
      <c r="F79" s="22"/>
      <c r="G79" s="22"/>
      <c r="H79" s="70"/>
      <c r="I79" s="36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</row>
    <row r="80" spans="10:64" ht="15"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</row>
    <row r="81" spans="10:64" ht="15"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</row>
    <row r="82" spans="10:64" ht="15"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</row>
    <row r="83" spans="10:64" ht="15"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0:64" ht="15"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5" spans="10:64" ht="15"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6" spans="10:64" ht="15"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0:64" ht="15"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</row>
    <row r="88" spans="10:64" ht="15"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</row>
    <row r="89" spans="10:64" ht="15"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</row>
    <row r="90" spans="10:64" ht="15"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</row>
    <row r="91" spans="10:64" ht="15"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</row>
    <row r="92" spans="10:64" ht="15"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</row>
    <row r="93" spans="10:64" ht="15"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</row>
    <row r="94" spans="10:64" ht="15"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</row>
    <row r="95" spans="10:64" ht="15"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</row>
    <row r="96" spans="10:64" ht="15"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</row>
    <row r="97" spans="10:64" ht="15"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</row>
    <row r="98" spans="10:64" ht="15"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</row>
    <row r="99" spans="10:64" ht="15"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</row>
    <row r="100" spans="10:64" ht="15"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</row>
    <row r="101" spans="10:64" ht="15"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</row>
    <row r="102" spans="10:64" ht="15"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</row>
    <row r="103" spans="10:64" ht="15"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</row>
    <row r="104" spans="10:64" ht="15"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</row>
    <row r="105" spans="10:64" ht="15"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</row>
    <row r="106" spans="10:64" ht="15"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10:64" ht="15"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</row>
    <row r="108" spans="10:64" ht="15"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</row>
    <row r="109" spans="10:64" ht="15"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</row>
    <row r="110" spans="10:64" ht="15"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</row>
    <row r="111" spans="10:64" ht="15"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</row>
    <row r="112" spans="10:64" ht="15"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</row>
    <row r="113" spans="10:64" ht="15"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</row>
    <row r="114" spans="10:64" ht="15"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</row>
    <row r="115" spans="10:64" ht="15"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</row>
    <row r="116" spans="10:64" ht="15"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</row>
    <row r="117" spans="10:64" ht="15"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</row>
    <row r="118" spans="10:64" ht="15"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</row>
    <row r="119" spans="10:64" ht="15"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</row>
    <row r="120" spans="10:64" ht="15"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</row>
    <row r="121" spans="10:64" ht="15"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</row>
    <row r="122" spans="10:64" ht="15"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</row>
    <row r="123" spans="10:64" ht="15"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</row>
    <row r="124" spans="10:64" ht="15"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</row>
    <row r="125" spans="10:64" ht="15"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</row>
    <row r="126" spans="10:64" ht="15"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</row>
    <row r="127" spans="10:64" ht="15"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</row>
    <row r="128" spans="10:64" ht="15"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</row>
    <row r="129" spans="10:64" ht="15"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</row>
    <row r="130" spans="10:64" ht="15"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</row>
    <row r="131" spans="10:64" ht="15"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</row>
    <row r="132" spans="10:64" ht="15"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</row>
    <row r="133" spans="10:64" ht="15"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</row>
    <row r="134" spans="10:64" ht="15"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</row>
    <row r="135" spans="10:64" ht="15"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</row>
    <row r="136" spans="10:64" ht="15"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</row>
    <row r="137" spans="10:64" ht="15"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</row>
    <row r="138" spans="10:64" ht="15"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</row>
    <row r="139" spans="10:64" ht="15"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</row>
    <row r="140" spans="10:64" ht="15"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</row>
    <row r="141" spans="10:64" ht="15"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</row>
    <row r="142" spans="10:64" ht="15"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iandrianov</dc:creator>
  <cp:keywords/>
  <dc:description/>
  <cp:lastModifiedBy>Paradise</cp:lastModifiedBy>
  <cp:lastPrinted>2008-05-26T08:19:04Z</cp:lastPrinted>
  <dcterms:created xsi:type="dcterms:W3CDTF">2006-11-30T08:19:18Z</dcterms:created>
  <dcterms:modified xsi:type="dcterms:W3CDTF">2011-07-04T13:48:43Z</dcterms:modified>
  <cp:category/>
  <cp:version/>
  <cp:contentType/>
  <cp:contentStatus/>
</cp:coreProperties>
</file>